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20" yWindow="1200" windowWidth="19200" windowHeight="8475"/>
  </bookViews>
  <sheets>
    <sheet name="Naの例" sheetId="1" r:id="rId1"/>
  </sheets>
  <definedNames>
    <definedName name="_xlnm.Print_Area" localSheetId="0">Naの例!$A$1:$Q$116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1" l="1"/>
  <c r="H106" i="1"/>
  <c r="H86" i="1"/>
  <c r="H79" i="1"/>
  <c r="G64" i="1"/>
  <c r="G65" i="1" s="1"/>
  <c r="C31" i="1" l="1"/>
  <c r="D31" i="1"/>
  <c r="E31" i="1"/>
  <c r="F31" i="1"/>
  <c r="G31" i="1"/>
  <c r="H31" i="1"/>
  <c r="I31" i="1"/>
  <c r="J31" i="1"/>
  <c r="B31" i="1"/>
  <c r="C30" i="1"/>
  <c r="D30" i="1"/>
  <c r="E30" i="1"/>
  <c r="F30" i="1"/>
  <c r="G30" i="1"/>
  <c r="H30" i="1"/>
  <c r="I30" i="1"/>
  <c r="J30" i="1"/>
  <c r="B30" i="1"/>
  <c r="G18" i="1"/>
  <c r="C8" i="1"/>
  <c r="D8" i="1" s="1"/>
  <c r="B8" i="1"/>
  <c r="C32" i="1" l="1"/>
  <c r="G36" i="1"/>
  <c r="G37" i="1" s="1"/>
  <c r="G33" i="1"/>
  <c r="I32" i="1"/>
  <c r="H32" i="1"/>
  <c r="D32" i="1"/>
  <c r="F32" i="1"/>
  <c r="E32" i="1"/>
  <c r="B33" i="1"/>
  <c r="B32" i="1"/>
  <c r="G19" i="1"/>
  <c r="J32" i="1"/>
  <c r="G12" i="1"/>
  <c r="G13" i="1" s="1"/>
  <c r="G32" i="1"/>
  <c r="G38" i="1" l="1"/>
  <c r="E33" i="1"/>
  <c r="G66" i="1"/>
</calcChain>
</file>

<file path=xl/sharedStrings.xml><?xml version="1.0" encoding="utf-8"?>
<sst xmlns="http://schemas.openxmlformats.org/spreadsheetml/2006/main" count="165" uniqueCount="115">
  <si>
    <t>RUN</t>
    <phoneticPr fontId="1"/>
  </si>
  <si>
    <t>SD</t>
    <phoneticPr fontId="1"/>
  </si>
  <si>
    <t>mean</t>
    <phoneticPr fontId="1"/>
  </si>
  <si>
    <t>Na(mmol/L)</t>
    <phoneticPr fontId="1"/>
  </si>
  <si>
    <t>n</t>
    <phoneticPr fontId="1"/>
  </si>
  <si>
    <t>n, measn, SD</t>
    <phoneticPr fontId="1"/>
  </si>
  <si>
    <t>n, mean, SD(STDEVA)</t>
    <phoneticPr fontId="1"/>
  </si>
  <si>
    <t>回数</t>
    <rPh sb="0" eb="2">
      <t>カイスウ</t>
    </rPh>
    <phoneticPr fontId="1"/>
  </si>
  <si>
    <t>Xi1</t>
    <phoneticPr fontId="1"/>
  </si>
  <si>
    <t>Xi2</t>
    <phoneticPr fontId="1"/>
  </si>
  <si>
    <t>Xi3</t>
  </si>
  <si>
    <t>Xi4</t>
  </si>
  <si>
    <t>mXi</t>
    <phoneticPr fontId="1"/>
  </si>
  <si>
    <t>mX</t>
    <phoneticPr fontId="1"/>
  </si>
  <si>
    <t>CV%</t>
    <phoneticPr fontId="1"/>
  </si>
  <si>
    <t>SDmXi</t>
    <phoneticPr fontId="1"/>
  </si>
  <si>
    <t>RUN1</t>
    <phoneticPr fontId="1"/>
  </si>
  <si>
    <t>RUN2</t>
    <phoneticPr fontId="1"/>
  </si>
  <si>
    <t>RUN3</t>
    <phoneticPr fontId="1"/>
  </si>
  <si>
    <r>
      <t xml:space="preserve">F </t>
    </r>
    <r>
      <rPr>
        <b/>
        <sz val="11"/>
        <color theme="1"/>
        <rFont val="ＭＳ 明朝"/>
        <family val="1"/>
        <charset val="128"/>
      </rPr>
      <t>境界値</t>
    </r>
  </si>
  <si>
    <t>n, mean, SD</t>
    <phoneticPr fontId="1"/>
  </si>
  <si>
    <t>n=9</t>
    <phoneticPr fontId="1"/>
  </si>
  <si>
    <t>n=6</t>
    <phoneticPr fontId="1"/>
  </si>
  <si>
    <t>mean=140.07</t>
    <phoneticPr fontId="1"/>
  </si>
  <si>
    <t>mean=140.24</t>
    <phoneticPr fontId="1"/>
  </si>
  <si>
    <t>繰り返し測定の標準不確かさの算出</t>
    <rPh sb="0" eb="1">
      <t>ク</t>
    </rPh>
    <rPh sb="2" eb="3">
      <t>カエ</t>
    </rPh>
    <rPh sb="4" eb="6">
      <t>ソクテイ</t>
    </rPh>
    <rPh sb="7" eb="9">
      <t>ヒョウジュン</t>
    </rPh>
    <rPh sb="9" eb="11">
      <t>フタシ</t>
    </rPh>
    <rPh sb="14" eb="16">
      <t>サンシュツ</t>
    </rPh>
    <phoneticPr fontId="1"/>
  </si>
  <si>
    <t>0.30*2=0.6</t>
    <phoneticPr fontId="1"/>
  </si>
  <si>
    <t>=</t>
    <phoneticPr fontId="1"/>
  </si>
  <si>
    <t>(上記2項のデータの例)</t>
    <rPh sb="10" eb="11">
      <t>レイ</t>
    </rPh>
    <phoneticPr fontId="1"/>
  </si>
  <si>
    <t>140.24*0.2242/100=0.31</t>
    <phoneticPr fontId="1"/>
  </si>
  <si>
    <r>
      <t>QC</t>
    </r>
    <r>
      <rPr>
        <b/>
        <sz val="11"/>
        <rFont val="ＭＳ 明朝"/>
        <family val="1"/>
        <charset val="128"/>
      </rPr>
      <t>試料の標準不確かさの算出例：</t>
    </r>
    <r>
      <rPr>
        <b/>
        <sz val="11"/>
        <rFont val="Times New Roman"/>
        <family val="1"/>
      </rPr>
      <t>Na</t>
    </r>
    <r>
      <rPr>
        <b/>
        <vertAlign val="superscript"/>
        <sz val="11"/>
        <rFont val="Times New Roman"/>
        <family val="1"/>
      </rPr>
      <t>+</t>
    </r>
    <r>
      <rPr>
        <b/>
        <sz val="11"/>
        <rFont val="ＭＳ 明朝"/>
        <family val="1"/>
        <charset val="128"/>
      </rPr>
      <t>濃度の測定（希釈</t>
    </r>
    <r>
      <rPr>
        <b/>
        <sz val="11"/>
        <rFont val="Times New Roman"/>
        <family val="1"/>
      </rPr>
      <t>ISE</t>
    </r>
    <r>
      <rPr>
        <b/>
        <sz val="11"/>
        <rFont val="ＭＳ 明朝"/>
        <family val="1"/>
        <charset val="128"/>
      </rPr>
      <t>法）</t>
    </r>
    <rPh sb="19" eb="21">
      <t>ノウド</t>
    </rPh>
    <rPh sb="22" eb="24">
      <t>ソクテイ</t>
    </rPh>
    <rPh sb="25" eb="27">
      <t>キシャク</t>
    </rPh>
    <rPh sb="30" eb="31">
      <t>ホウ</t>
    </rPh>
    <phoneticPr fontId="1"/>
  </si>
  <si>
    <r>
      <t xml:space="preserve">1. </t>
    </r>
    <r>
      <rPr>
        <b/>
        <sz val="11"/>
        <rFont val="ＭＳ 明朝"/>
        <family val="1"/>
        <charset val="128"/>
      </rPr>
      <t>連続</t>
    </r>
    <r>
      <rPr>
        <b/>
        <sz val="11"/>
        <rFont val="Times New Roman"/>
        <family val="1"/>
      </rPr>
      <t>6</t>
    </r>
    <r>
      <rPr>
        <b/>
        <sz val="11"/>
        <rFont val="ＭＳ 明朝"/>
        <family val="1"/>
        <charset val="128"/>
      </rPr>
      <t>回繰り返し測定の例</t>
    </r>
    <rPh sb="3" eb="5">
      <t>レンゾク</t>
    </rPh>
    <rPh sb="6" eb="7">
      <t>カイ</t>
    </rPh>
    <rPh sb="7" eb="8">
      <t>ク</t>
    </rPh>
    <rPh sb="9" eb="10">
      <t>カエ</t>
    </rPh>
    <rPh sb="11" eb="13">
      <t>ソクテイ</t>
    </rPh>
    <rPh sb="14" eb="15">
      <t>レイ</t>
    </rPh>
    <phoneticPr fontId="1"/>
  </si>
  <si>
    <r>
      <rPr>
        <b/>
        <sz val="11"/>
        <rFont val="ＭＳ 明朝"/>
        <family val="1"/>
        <charset val="128"/>
      </rPr>
      <t>分散分析</t>
    </r>
    <r>
      <rPr>
        <b/>
        <sz val="11"/>
        <rFont val="Times New Roman"/>
        <family val="1"/>
      </rPr>
      <t xml:space="preserve">: </t>
    </r>
    <r>
      <rPr>
        <b/>
        <sz val="11"/>
        <rFont val="ＭＳ 明朝"/>
        <family val="1"/>
        <charset val="128"/>
      </rPr>
      <t>一元配置</t>
    </r>
  </si>
  <si>
    <r>
      <rPr>
        <b/>
        <sz val="11"/>
        <rFont val="ＭＳ Ｐ明朝"/>
        <family val="1"/>
        <charset val="128"/>
      </rPr>
      <t>セット数１，</t>
    </r>
    <r>
      <rPr>
        <b/>
        <sz val="11"/>
        <rFont val="Times New Roman"/>
        <family val="1"/>
      </rPr>
      <t>6</t>
    </r>
    <r>
      <rPr>
        <b/>
        <sz val="11"/>
        <rFont val="ＭＳ Ｐ明朝"/>
        <family val="1"/>
        <charset val="128"/>
      </rPr>
      <t>回測定</t>
    </r>
    <rPh sb="3" eb="4">
      <t>スウ</t>
    </rPh>
    <rPh sb="7" eb="8">
      <t>カイ</t>
    </rPh>
    <rPh sb="8" eb="10">
      <t>ソクテイ</t>
    </rPh>
    <phoneticPr fontId="1"/>
  </si>
  <si>
    <r>
      <rPr>
        <b/>
        <sz val="11"/>
        <rFont val="ＭＳ 明朝"/>
        <family val="1"/>
        <charset val="128"/>
      </rPr>
      <t>概要</t>
    </r>
  </si>
  <si>
    <r>
      <rPr>
        <b/>
        <sz val="11"/>
        <rFont val="ＭＳ 明朝"/>
        <family val="1"/>
        <charset val="128"/>
      </rPr>
      <t>グループ</t>
    </r>
  </si>
  <si>
    <r>
      <rPr>
        <b/>
        <sz val="11"/>
        <rFont val="ＭＳ 明朝"/>
        <family val="1"/>
        <charset val="128"/>
      </rPr>
      <t>データの個数</t>
    </r>
  </si>
  <si>
    <r>
      <rPr>
        <b/>
        <sz val="11"/>
        <rFont val="ＭＳ 明朝"/>
        <family val="1"/>
        <charset val="128"/>
      </rPr>
      <t>合計</t>
    </r>
  </si>
  <si>
    <r>
      <rPr>
        <b/>
        <sz val="11"/>
        <rFont val="ＭＳ 明朝"/>
        <family val="1"/>
        <charset val="128"/>
      </rPr>
      <t>平均</t>
    </r>
  </si>
  <si>
    <r>
      <rPr>
        <b/>
        <sz val="11"/>
        <rFont val="ＭＳ 明朝"/>
        <family val="1"/>
        <charset val="128"/>
      </rPr>
      <t>分散</t>
    </r>
  </si>
  <si>
    <r>
      <rPr>
        <b/>
        <sz val="11"/>
        <rFont val="ＭＳ 明朝"/>
        <family val="1"/>
        <charset val="128"/>
      </rPr>
      <t>分散</t>
    </r>
    <rPh sb="0" eb="2">
      <t>ブンサン</t>
    </rPh>
    <phoneticPr fontId="1"/>
  </si>
  <si>
    <r>
      <t xml:space="preserve">1) </t>
    </r>
    <r>
      <rPr>
        <b/>
        <sz val="11"/>
        <rFont val="ＭＳ Ｐ明朝"/>
        <family val="1"/>
        <charset val="128"/>
      </rPr>
      <t>簡易計算法</t>
    </r>
    <rPh sb="3" eb="5">
      <t>カンイ</t>
    </rPh>
    <rPh sb="5" eb="8">
      <t>ケイサンホウ</t>
    </rPh>
    <phoneticPr fontId="1"/>
  </si>
  <si>
    <r>
      <t>SE</t>
    </r>
    <r>
      <rPr>
        <b/>
        <sz val="11"/>
        <rFont val="ＭＳ 明朝"/>
        <family val="1"/>
        <charset val="128"/>
      </rPr>
      <t>＝</t>
    </r>
    <r>
      <rPr>
        <b/>
        <sz val="11"/>
        <rFont val="Times New Roman"/>
        <family val="1"/>
      </rPr>
      <t>SD/</t>
    </r>
    <r>
      <rPr>
        <b/>
        <sz val="11"/>
        <rFont val="ＭＳ 明朝"/>
        <family val="1"/>
        <charset val="128"/>
      </rPr>
      <t>√</t>
    </r>
    <r>
      <rPr>
        <b/>
        <sz val="11"/>
        <rFont val="Times New Roman"/>
        <family val="1"/>
      </rPr>
      <t>n</t>
    </r>
    <phoneticPr fontId="1"/>
  </si>
  <si>
    <r>
      <rPr>
        <b/>
        <sz val="11"/>
        <rFont val="ＭＳ 明朝"/>
        <family val="1"/>
        <charset val="128"/>
      </rPr>
      <t>相対標準不確かさ</t>
    </r>
    <r>
      <rPr>
        <b/>
        <sz val="11"/>
        <rFont val="Times New Roman"/>
        <family val="1"/>
      </rPr>
      <t>(%)  M=SE/mean*100</t>
    </r>
    <rPh sb="0" eb="2">
      <t>ソウタイ</t>
    </rPh>
    <rPh sb="2" eb="4">
      <t>ヒョウジュン</t>
    </rPh>
    <rPh sb="4" eb="6">
      <t>フタシ</t>
    </rPh>
    <phoneticPr fontId="1"/>
  </si>
  <si>
    <r>
      <t xml:space="preserve">2) </t>
    </r>
    <r>
      <rPr>
        <b/>
        <sz val="11"/>
        <rFont val="ＭＳ 明朝"/>
        <family val="2"/>
        <charset val="128"/>
      </rPr>
      <t>分散分析法</t>
    </r>
    <rPh sb="3" eb="5">
      <t>ブンサン</t>
    </rPh>
    <rPh sb="5" eb="7">
      <t>ブンセキ</t>
    </rPh>
    <rPh sb="7" eb="8">
      <t>ホウ</t>
    </rPh>
    <phoneticPr fontId="1"/>
  </si>
  <si>
    <r>
      <rPr>
        <b/>
        <sz val="11"/>
        <rFont val="ＭＳ 明朝"/>
        <family val="2"/>
        <charset val="128"/>
      </rPr>
      <t>繰返し測定</t>
    </r>
    <rPh sb="0" eb="2">
      <t>クリカエ</t>
    </rPh>
    <rPh sb="3" eb="5">
      <t>ソクテイ</t>
    </rPh>
    <phoneticPr fontId="1"/>
  </si>
  <si>
    <r>
      <rPr>
        <b/>
        <sz val="11"/>
        <rFont val="ＭＳ 明朝"/>
        <family val="1"/>
        <charset val="128"/>
      </rPr>
      <t>分散分析表</t>
    </r>
  </si>
  <si>
    <r>
      <rPr>
        <b/>
        <sz val="11"/>
        <rFont val="ＭＳ 明朝"/>
        <family val="1"/>
        <charset val="128"/>
      </rPr>
      <t>変動要因</t>
    </r>
  </si>
  <si>
    <r>
      <rPr>
        <b/>
        <sz val="11"/>
        <rFont val="ＭＳ 明朝"/>
        <family val="1"/>
        <charset val="128"/>
      </rPr>
      <t>変動</t>
    </r>
  </si>
  <si>
    <r>
      <rPr>
        <b/>
        <sz val="11"/>
        <rFont val="ＭＳ 明朝"/>
        <family val="1"/>
        <charset val="128"/>
      </rPr>
      <t>自由度</t>
    </r>
  </si>
  <si>
    <r>
      <rPr>
        <b/>
        <sz val="11"/>
        <rFont val="ＭＳ 明朝"/>
        <family val="1"/>
        <charset val="128"/>
      </rPr>
      <t>観測された分散比</t>
    </r>
  </si>
  <si>
    <r>
      <t>P-</t>
    </r>
    <r>
      <rPr>
        <b/>
        <sz val="11"/>
        <rFont val="ＭＳ 明朝"/>
        <family val="1"/>
        <charset val="128"/>
      </rPr>
      <t>値</t>
    </r>
  </si>
  <si>
    <r>
      <rPr>
        <b/>
        <sz val="11"/>
        <rFont val="ＭＳ 明朝"/>
        <family val="1"/>
        <charset val="128"/>
      </rPr>
      <t>分散分析表の分散</t>
    </r>
    <r>
      <rPr>
        <b/>
        <sz val="11"/>
        <rFont val="Times New Roman"/>
        <family val="1"/>
      </rPr>
      <t>(MS1)</t>
    </r>
    <rPh sb="0" eb="2">
      <t>ブンサン</t>
    </rPh>
    <rPh sb="2" eb="4">
      <t>ブンセキ</t>
    </rPh>
    <rPh sb="4" eb="5">
      <t>ヒョウ</t>
    </rPh>
    <rPh sb="6" eb="8">
      <t>ブンサン</t>
    </rPh>
    <phoneticPr fontId="1"/>
  </si>
  <si>
    <r>
      <rPr>
        <b/>
        <sz val="11"/>
        <rFont val="ＭＳ 明朝"/>
        <family val="1"/>
        <charset val="128"/>
      </rPr>
      <t>グループ間</t>
    </r>
  </si>
  <si>
    <r>
      <rPr>
        <b/>
        <sz val="11"/>
        <rFont val="ＭＳ 明朝"/>
        <family val="1"/>
        <charset val="128"/>
      </rPr>
      <t>標準不確かさ</t>
    </r>
    <r>
      <rPr>
        <b/>
        <sz val="11"/>
        <rFont val="Times New Roman"/>
        <family val="1"/>
      </rPr>
      <t>E=(MS1/n)</t>
    </r>
    <r>
      <rPr>
        <b/>
        <vertAlign val="superscript"/>
        <sz val="11"/>
        <rFont val="Times New Roman"/>
        <family val="1"/>
      </rPr>
      <t>1/2</t>
    </r>
    <rPh sb="0" eb="2">
      <t>ヒョウジュン</t>
    </rPh>
    <rPh sb="2" eb="4">
      <t>フタシ</t>
    </rPh>
    <phoneticPr fontId="1"/>
  </si>
  <si>
    <r>
      <rPr>
        <b/>
        <sz val="11"/>
        <rFont val="ＭＳ 明朝"/>
        <family val="1"/>
        <charset val="128"/>
      </rPr>
      <t>グループ内</t>
    </r>
  </si>
  <si>
    <r>
      <rPr>
        <b/>
        <sz val="11"/>
        <rFont val="ＭＳ 明朝"/>
        <family val="1"/>
        <charset val="128"/>
      </rPr>
      <t>相対標準不確かさ</t>
    </r>
    <r>
      <rPr>
        <b/>
        <sz val="11"/>
        <rFont val="Times New Roman"/>
        <family val="1"/>
      </rPr>
      <t>(%)  M=E/mean*100</t>
    </r>
    <rPh sb="0" eb="2">
      <t>ソウタイ</t>
    </rPh>
    <rPh sb="2" eb="4">
      <t>ヒョウジュン</t>
    </rPh>
    <rPh sb="4" eb="6">
      <t>フタシ</t>
    </rPh>
    <phoneticPr fontId="1"/>
  </si>
  <si>
    <r>
      <rPr>
        <b/>
        <sz val="11"/>
        <rFont val="Times New Roman"/>
        <family val="1"/>
      </rPr>
      <t>2. 1</t>
    </r>
    <r>
      <rPr>
        <b/>
        <sz val="11"/>
        <rFont val="ＭＳ 明朝"/>
        <family val="1"/>
        <charset val="128"/>
      </rPr>
      <t>回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バイル，バイアル当たり</t>
    </r>
    <r>
      <rPr>
        <b/>
        <sz val="11"/>
        <rFont val="Times New Roman"/>
        <family val="1"/>
      </rPr>
      <t>4</t>
    </r>
    <r>
      <rPr>
        <b/>
        <sz val="11"/>
        <rFont val="ＭＳ 明朝"/>
        <family val="1"/>
        <charset val="128"/>
      </rPr>
      <t>回繰り返し測定，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日間の例</t>
    </r>
    <rPh sb="19" eb="20">
      <t>ク</t>
    </rPh>
    <rPh sb="21" eb="22">
      <t>カエ</t>
    </rPh>
    <rPh sb="30" eb="31">
      <t>レイ</t>
    </rPh>
    <phoneticPr fontId="1"/>
  </si>
  <si>
    <r>
      <t>1</t>
    </r>
    <r>
      <rPr>
        <b/>
        <sz val="11"/>
        <rFont val="ＭＳ Ｐ明朝"/>
        <family val="1"/>
        <charset val="128"/>
      </rPr>
      <t>回</t>
    </r>
    <r>
      <rPr>
        <b/>
        <sz val="11"/>
        <rFont val="Times New Roman"/>
        <family val="1"/>
      </rPr>
      <t>3</t>
    </r>
    <r>
      <rPr>
        <b/>
        <sz val="11"/>
        <rFont val="ＭＳ Ｐ明朝"/>
        <family val="1"/>
        <charset val="128"/>
      </rPr>
      <t>バイル，バイアル当たり</t>
    </r>
    <r>
      <rPr>
        <b/>
        <sz val="11"/>
        <rFont val="Times New Roman"/>
        <family val="1"/>
      </rPr>
      <t>4</t>
    </r>
    <r>
      <rPr>
        <b/>
        <sz val="11"/>
        <rFont val="ＭＳ Ｐ明朝"/>
        <family val="1"/>
        <charset val="128"/>
      </rPr>
      <t>回測定，</t>
    </r>
    <r>
      <rPr>
        <b/>
        <sz val="11"/>
        <rFont val="Times New Roman"/>
        <family val="1"/>
      </rPr>
      <t>3</t>
    </r>
    <r>
      <rPr>
        <b/>
        <sz val="11"/>
        <rFont val="ＭＳ Ｐ明朝"/>
        <family val="1"/>
        <charset val="128"/>
      </rPr>
      <t>日間</t>
    </r>
    <rPh sb="1" eb="2">
      <t>カイ</t>
    </rPh>
    <rPh sb="11" eb="12">
      <t>ア</t>
    </rPh>
    <rPh sb="15" eb="16">
      <t>カイ</t>
    </rPh>
    <rPh sb="16" eb="18">
      <t>ソクテイ</t>
    </rPh>
    <rPh sb="20" eb="21">
      <t>ヒ</t>
    </rPh>
    <rPh sb="21" eb="22">
      <t>カン</t>
    </rPh>
    <phoneticPr fontId="1"/>
  </si>
  <si>
    <r>
      <t xml:space="preserve">1) </t>
    </r>
    <r>
      <rPr>
        <b/>
        <sz val="11"/>
        <rFont val="ＭＳ Ｐ明朝"/>
        <family val="1"/>
        <charset val="128"/>
      </rPr>
      <t>簡易計算法</t>
    </r>
    <rPh sb="3" eb="5">
      <t>カンイ</t>
    </rPh>
    <rPh sb="5" eb="7">
      <t>ケイサン</t>
    </rPh>
    <rPh sb="7" eb="8">
      <t>ホウ</t>
    </rPh>
    <phoneticPr fontId="1"/>
  </si>
  <si>
    <r>
      <t>mean</t>
    </r>
    <r>
      <rPr>
        <b/>
        <sz val="11"/>
        <rFont val="ＭＳ 明朝"/>
        <family val="1"/>
        <charset val="128"/>
      </rPr>
      <t>の</t>
    </r>
    <r>
      <rPr>
        <b/>
        <sz val="11"/>
        <rFont val="Times New Roman"/>
        <family val="1"/>
      </rPr>
      <t>SD(STDEVA)</t>
    </r>
    <phoneticPr fontId="1"/>
  </si>
  <si>
    <r>
      <rPr>
        <b/>
        <sz val="11"/>
        <rFont val="ＭＳ 明朝"/>
        <family val="1"/>
        <charset val="128"/>
      </rPr>
      <t xml:space="preserve">相対標準不確かさ(%) </t>
    </r>
    <r>
      <rPr>
        <b/>
        <sz val="11"/>
        <rFont val="Times New Roman"/>
        <family val="1"/>
      </rPr>
      <t>M=SE/mean*100</t>
    </r>
    <rPh sb="0" eb="2">
      <t>ソウタイ</t>
    </rPh>
    <rPh sb="2" eb="4">
      <t>ヒョウジュン</t>
    </rPh>
    <rPh sb="4" eb="6">
      <t>フタシ</t>
    </rPh>
    <phoneticPr fontId="1"/>
  </si>
  <si>
    <r>
      <t xml:space="preserve">2) </t>
    </r>
    <r>
      <rPr>
        <b/>
        <sz val="11"/>
        <rFont val="ＭＳ 明朝"/>
        <family val="1"/>
        <charset val="128"/>
      </rPr>
      <t>分散分析法</t>
    </r>
    <rPh sb="3" eb="5">
      <t>ブンサン</t>
    </rPh>
    <rPh sb="5" eb="7">
      <t>ブンセキ</t>
    </rPh>
    <rPh sb="7" eb="8">
      <t>ホウ</t>
    </rPh>
    <phoneticPr fontId="1"/>
  </si>
  <si>
    <r>
      <t>mXi</t>
    </r>
    <r>
      <rPr>
        <b/>
        <sz val="11"/>
        <rFont val="ＭＳ 明朝"/>
        <family val="2"/>
        <charset val="128"/>
      </rPr>
      <t>のデータ</t>
    </r>
    <phoneticPr fontId="1"/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</si>
  <si>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1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</si>
  <si>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</si>
  <si>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3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</si>
  <si>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4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</si>
  <si>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5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</si>
  <si>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6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</si>
  <si>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7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</si>
  <si>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8</t>
    </r>
  </si>
  <si>
    <r>
      <rPr>
        <b/>
        <sz val="11"/>
        <rFont val="ＭＳ 明朝"/>
        <family val="1"/>
        <charset val="128"/>
      </rPr>
      <t>列</t>
    </r>
    <r>
      <rPr>
        <b/>
        <sz val="11"/>
        <rFont val="Times New Roman"/>
        <family val="1"/>
      </rPr>
      <t xml:space="preserve"> 9</t>
    </r>
  </si>
  <si>
    <r>
      <t xml:space="preserve">F </t>
    </r>
    <r>
      <rPr>
        <b/>
        <sz val="11"/>
        <rFont val="ＭＳ 明朝"/>
        <family val="1"/>
        <charset val="128"/>
      </rPr>
      <t>境界値</t>
    </r>
  </si>
  <si>
    <r>
      <t xml:space="preserve">3. </t>
    </r>
    <r>
      <rPr>
        <b/>
        <sz val="11"/>
        <rFont val="ＭＳ 明朝"/>
        <family val="1"/>
        <charset val="128"/>
      </rPr>
      <t>合成標準不確かさの算出例</t>
    </r>
    <rPh sb="3" eb="5">
      <t>ゴウセイ</t>
    </rPh>
    <rPh sb="5" eb="7">
      <t>ヒョウジュン</t>
    </rPh>
    <rPh sb="7" eb="9">
      <t>フタシ</t>
    </rPh>
    <rPh sb="12" eb="14">
      <t>サンシュツ</t>
    </rPh>
    <rPh sb="14" eb="15">
      <t>レイ</t>
    </rPh>
    <phoneticPr fontId="1"/>
  </si>
  <si>
    <r>
      <t xml:space="preserve">1) </t>
    </r>
    <r>
      <rPr>
        <b/>
        <sz val="11"/>
        <rFont val="ＭＳ 明朝"/>
        <family val="1"/>
        <charset val="128"/>
      </rPr>
      <t>キャリブレーター</t>
    </r>
    <phoneticPr fontId="1"/>
  </si>
  <si>
    <r>
      <t>QC</t>
    </r>
    <r>
      <rPr>
        <b/>
        <sz val="11"/>
        <rFont val="ＭＳ 明朝"/>
        <family val="1"/>
        <charset val="128"/>
      </rPr>
      <t>試料の測定に用いたキャリブレーターの表示値と拡張不確かさの例</t>
    </r>
    <rPh sb="2" eb="4">
      <t>シリョウ</t>
    </rPh>
    <rPh sb="5" eb="7">
      <t>ソクテイ</t>
    </rPh>
    <rPh sb="8" eb="9">
      <t>モチ</t>
    </rPh>
    <rPh sb="20" eb="22">
      <t>ヒョウジ</t>
    </rPh>
    <rPh sb="22" eb="23">
      <t>ネ</t>
    </rPh>
    <rPh sb="24" eb="26">
      <t>カクチョウ</t>
    </rPh>
    <rPh sb="26" eb="28">
      <t>フタシ</t>
    </rPh>
    <rPh sb="31" eb="32">
      <t>レイ</t>
    </rPh>
    <phoneticPr fontId="1"/>
  </si>
  <si>
    <r>
      <t>Na</t>
    </r>
    <r>
      <rPr>
        <b/>
        <sz val="11"/>
        <rFont val="ＭＳ 明朝"/>
        <family val="1"/>
        <charset val="128"/>
      </rPr>
      <t>：</t>
    </r>
    <r>
      <rPr>
        <b/>
        <sz val="11"/>
        <rFont val="Times New Roman"/>
        <family val="1"/>
      </rPr>
      <t>140.1±0.5</t>
    </r>
    <r>
      <rPr>
        <b/>
        <sz val="11"/>
        <rFont val="ＭＳ 明朝"/>
        <family val="1"/>
        <charset val="128"/>
      </rPr>
      <t>　</t>
    </r>
    <r>
      <rPr>
        <b/>
        <sz val="11"/>
        <rFont val="Times New Roman"/>
        <family val="1"/>
      </rPr>
      <t>mmol/L(</t>
    </r>
    <r>
      <rPr>
        <b/>
        <i/>
        <sz val="11"/>
        <rFont val="Times New Roman"/>
        <family val="1"/>
      </rPr>
      <t>k</t>
    </r>
    <r>
      <rPr>
        <b/>
        <sz val="11"/>
        <rFont val="Times New Roman"/>
        <family val="1"/>
      </rPr>
      <t>=2)</t>
    </r>
    <phoneticPr fontId="1"/>
  </si>
  <si>
    <r>
      <t>2) QC</t>
    </r>
    <r>
      <rPr>
        <b/>
        <sz val="11"/>
        <rFont val="ＭＳ 明朝"/>
        <family val="1"/>
        <charset val="128"/>
      </rPr>
      <t>試料の均質性と保存安定性のデータがない場合</t>
    </r>
    <rPh sb="5" eb="7">
      <t>シリョウ</t>
    </rPh>
    <rPh sb="8" eb="10">
      <t>キンシツ</t>
    </rPh>
    <rPh sb="10" eb="11">
      <t>セイ</t>
    </rPh>
    <rPh sb="12" eb="14">
      <t>ホゾン</t>
    </rPh>
    <rPh sb="14" eb="17">
      <t>アンテイセイ</t>
    </rPh>
    <rPh sb="24" eb="26">
      <t>バアイ</t>
    </rPh>
    <phoneticPr fontId="1"/>
  </si>
  <si>
    <r>
      <rPr>
        <b/>
        <sz val="11"/>
        <rFont val="ＭＳ 明朝"/>
        <family val="1"/>
        <charset val="128"/>
      </rPr>
      <t>キャリブレーターの標準不確かさ</t>
    </r>
    <r>
      <rPr>
        <b/>
        <i/>
        <sz val="11"/>
        <rFont val="Times New Roman"/>
        <family val="1"/>
      </rPr>
      <t>Ucal</t>
    </r>
    <rPh sb="9" eb="11">
      <t>ヒョウジュン</t>
    </rPh>
    <rPh sb="11" eb="13">
      <t>フタシ</t>
    </rPh>
    <phoneticPr fontId="1"/>
  </si>
  <si>
    <r>
      <rPr>
        <b/>
        <i/>
        <sz val="11"/>
        <rFont val="Times New Roman"/>
        <family val="1"/>
      </rPr>
      <t>Ucal</t>
    </r>
    <r>
      <rPr>
        <b/>
        <sz val="11"/>
        <rFont val="Times New Roman"/>
        <family val="1"/>
      </rPr>
      <t>=0.5/2</t>
    </r>
    <r>
      <rPr>
        <b/>
        <sz val="11"/>
        <rFont val="ＭＳ 明朝"/>
        <family val="1"/>
        <charset val="128"/>
      </rPr>
      <t>＝</t>
    </r>
    <r>
      <rPr>
        <b/>
        <sz val="11"/>
        <rFont val="Times New Roman"/>
        <family val="1"/>
      </rPr>
      <t>0.25</t>
    </r>
    <phoneticPr fontId="1"/>
  </si>
  <si>
    <r>
      <rPr>
        <b/>
        <sz val="11"/>
        <rFont val="ＭＳ 明朝"/>
        <family val="1"/>
        <charset val="128"/>
      </rPr>
      <t>キャリブレーターの相対標準不確かさ</t>
    </r>
    <r>
      <rPr>
        <b/>
        <sz val="11"/>
        <rFont val="Times New Roman"/>
        <family val="1"/>
      </rPr>
      <t>(%)</t>
    </r>
    <rPh sb="9" eb="11">
      <t>ソウタイ</t>
    </rPh>
    <phoneticPr fontId="1"/>
  </si>
  <si>
    <r>
      <rPr>
        <b/>
        <i/>
        <sz val="11"/>
        <rFont val="Times New Roman"/>
        <family val="1"/>
      </rPr>
      <t>Ucal</t>
    </r>
    <r>
      <rPr>
        <b/>
        <sz val="11"/>
        <rFont val="Times New Roman"/>
        <family val="1"/>
      </rPr>
      <t>(%)=(</t>
    </r>
    <r>
      <rPr>
        <b/>
        <i/>
        <sz val="11"/>
        <rFont val="Times New Roman"/>
        <family val="1"/>
      </rPr>
      <t>Ucal</t>
    </r>
    <r>
      <rPr>
        <b/>
        <sz val="11"/>
        <rFont val="Times New Roman"/>
        <family val="1"/>
      </rPr>
      <t>/2)/</t>
    </r>
    <r>
      <rPr>
        <b/>
        <sz val="11"/>
        <rFont val="ＭＳ 明朝"/>
        <family val="1"/>
        <charset val="128"/>
      </rPr>
      <t>表示値</t>
    </r>
    <r>
      <rPr>
        <b/>
        <sz val="11"/>
        <rFont val="Times New Roman"/>
        <family val="1"/>
      </rPr>
      <t>*100=0.25/140.1*100=0.178</t>
    </r>
    <rPh sb="17" eb="19">
      <t>ヒョウジ</t>
    </rPh>
    <rPh sb="19" eb="20">
      <t>ネ</t>
    </rPh>
    <phoneticPr fontId="1"/>
  </si>
  <si>
    <r>
      <t>QC</t>
    </r>
    <r>
      <rPr>
        <b/>
        <sz val="11"/>
        <rFont val="ＭＳ 明朝"/>
        <family val="1"/>
        <charset val="128"/>
      </rPr>
      <t>の相対標準不確かさ</t>
    </r>
    <rPh sb="3" eb="5">
      <t>ソウタイ</t>
    </rPh>
    <rPh sb="5" eb="7">
      <t>ヒョウジュン</t>
    </rPh>
    <rPh sb="7" eb="9">
      <t>フタシ</t>
    </rPh>
    <phoneticPr fontId="1"/>
  </si>
  <si>
    <r>
      <t xml:space="preserve">(1)  </t>
    </r>
    <r>
      <rPr>
        <b/>
        <sz val="11"/>
        <rFont val="ＭＳ 明朝"/>
        <family val="1"/>
        <charset val="128"/>
      </rPr>
      <t>繰り返し測定</t>
    </r>
    <r>
      <rPr>
        <b/>
        <sz val="11"/>
        <rFont val="Times New Roman"/>
        <family val="1"/>
      </rPr>
      <t>:n=6</t>
    </r>
    <r>
      <rPr>
        <b/>
        <sz val="11"/>
        <rFont val="ＭＳ 明朝"/>
        <family val="1"/>
        <charset val="128"/>
      </rPr>
      <t>の場合</t>
    </r>
    <r>
      <rPr>
        <b/>
        <sz val="11"/>
        <rFont val="Times New Roman"/>
        <family val="1"/>
      </rPr>
      <t>(</t>
    </r>
    <r>
      <rPr>
        <b/>
        <sz val="11"/>
        <rFont val="Yu Gothic"/>
        <family val="1"/>
        <charset val="128"/>
      </rPr>
      <t>上記</t>
    </r>
    <r>
      <rPr>
        <b/>
        <sz val="11"/>
        <rFont val="Times New Roman"/>
        <family val="1"/>
      </rPr>
      <t>1</t>
    </r>
    <r>
      <rPr>
        <b/>
        <sz val="11"/>
        <rFont val="Yu Gothic"/>
        <family val="1"/>
        <charset val="128"/>
      </rPr>
      <t>項のデータの例</t>
    </r>
    <r>
      <rPr>
        <b/>
        <sz val="11"/>
        <rFont val="Times New Roman"/>
        <family val="1"/>
      </rPr>
      <t>)</t>
    </r>
    <rPh sb="5" eb="6">
      <t>ク</t>
    </rPh>
    <rPh sb="7" eb="8">
      <t>カエ</t>
    </rPh>
    <rPh sb="9" eb="11">
      <t>ソクテイ</t>
    </rPh>
    <rPh sb="16" eb="18">
      <t>バアイ</t>
    </rPh>
    <rPh sb="19" eb="21">
      <t>ジョウキ</t>
    </rPh>
    <rPh sb="22" eb="23">
      <t>コウ</t>
    </rPh>
    <rPh sb="28" eb="29">
      <t>レイ</t>
    </rPh>
    <phoneticPr fontId="1"/>
  </si>
  <si>
    <r>
      <rPr>
        <b/>
        <sz val="11"/>
        <rFont val="ＭＳ 明朝"/>
        <family val="1"/>
        <charset val="128"/>
      </rPr>
      <t>合成相対標準不確かさ</t>
    </r>
    <r>
      <rPr>
        <b/>
        <sz val="11"/>
        <rFont val="Times New Roman"/>
        <family val="1"/>
      </rPr>
      <t>(%)</t>
    </r>
    <rPh sb="0" eb="2">
      <t>ゴウセイ</t>
    </rPh>
    <rPh sb="2" eb="4">
      <t>ソウタイ</t>
    </rPh>
    <rPh sb="4" eb="6">
      <t>ヒョウジュン</t>
    </rPh>
    <rPh sb="6" eb="8">
      <t>フタシ</t>
    </rPh>
    <phoneticPr fontId="1"/>
  </si>
  <si>
    <r>
      <rPr>
        <b/>
        <i/>
        <sz val="11"/>
        <rFont val="Times New Roman"/>
        <family val="1"/>
      </rPr>
      <t>Uc</t>
    </r>
    <r>
      <rPr>
        <b/>
        <sz val="11"/>
        <rFont val="Times New Roman"/>
        <family val="1"/>
      </rPr>
      <t>(%)=(0.0483*0.0483+0.178*0.178)</t>
    </r>
    <r>
      <rPr>
        <b/>
        <vertAlign val="superscript"/>
        <sz val="11"/>
        <rFont val="Times New Roman"/>
        <family val="1"/>
      </rPr>
      <t>1/2</t>
    </r>
    <phoneticPr fontId="1"/>
  </si>
  <si>
    <r>
      <rPr>
        <b/>
        <sz val="11"/>
        <rFont val="ＭＳ 明朝"/>
        <family val="1"/>
        <charset val="128"/>
      </rPr>
      <t>濃度計算</t>
    </r>
    <rPh sb="0" eb="2">
      <t>ノウド</t>
    </rPh>
    <rPh sb="2" eb="4">
      <t>ケイサン</t>
    </rPh>
    <phoneticPr fontId="1"/>
  </si>
  <si>
    <t>140.07*0.1844/100=0.26</t>
    <phoneticPr fontId="1"/>
  </si>
  <si>
    <r>
      <t xml:space="preserve">95 </t>
    </r>
    <r>
      <rPr>
        <b/>
        <sz val="11"/>
        <rFont val="ＭＳ Ｐ明朝"/>
        <family val="1"/>
        <charset val="128"/>
      </rPr>
      <t>％信頼区間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k</t>
    </r>
    <r>
      <rPr>
        <b/>
        <sz val="11"/>
        <rFont val="Times New Roman"/>
        <family val="1"/>
      </rPr>
      <t>=2)</t>
    </r>
    <rPh sb="4" eb="6">
      <t>シンライ</t>
    </rPh>
    <rPh sb="6" eb="8">
      <t>クカン</t>
    </rPh>
    <phoneticPr fontId="1"/>
  </si>
  <si>
    <r>
      <t>0.26*2=0.52</t>
    </r>
    <r>
      <rPr>
        <b/>
        <sz val="11"/>
        <rFont val="ＭＳ 明朝"/>
        <family val="1"/>
        <charset val="128"/>
      </rPr>
      <t>→</t>
    </r>
    <r>
      <rPr>
        <b/>
        <sz val="11"/>
        <rFont val="Times New Roman"/>
        <family val="1"/>
      </rPr>
      <t>0.6</t>
    </r>
    <phoneticPr fontId="1"/>
  </si>
  <si>
    <r>
      <rPr>
        <b/>
        <sz val="11"/>
        <rFont val="ＭＳ Ｐ明朝"/>
        <family val="1"/>
        <charset val="128"/>
      </rPr>
      <t>表示値</t>
    </r>
    <r>
      <rPr>
        <b/>
        <sz val="11"/>
        <rFont val="Times New Roman"/>
        <family val="1"/>
      </rPr>
      <t>(mmol/L)</t>
    </r>
    <rPh sb="0" eb="2">
      <t>ヒョウジ</t>
    </rPh>
    <rPh sb="2" eb="3">
      <t>ネ</t>
    </rPh>
    <phoneticPr fontId="1"/>
  </si>
  <si>
    <r>
      <t>140.1±0.6(</t>
    </r>
    <r>
      <rPr>
        <b/>
        <i/>
        <sz val="11"/>
        <rFont val="Times New Roman"/>
        <family val="1"/>
      </rPr>
      <t>k</t>
    </r>
    <r>
      <rPr>
        <b/>
        <sz val="11"/>
        <rFont val="Times New Roman"/>
        <family val="1"/>
      </rPr>
      <t>=2)</t>
    </r>
    <phoneticPr fontId="1"/>
  </si>
  <si>
    <r>
      <t>(2)  1</t>
    </r>
    <r>
      <rPr>
        <b/>
        <sz val="11"/>
        <rFont val="ＭＳ 明朝"/>
        <family val="1"/>
        <charset val="128"/>
      </rPr>
      <t>回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バイル，</t>
    </r>
    <r>
      <rPr>
        <b/>
        <sz val="11"/>
        <rFont val="Times New Roman"/>
        <family val="1"/>
      </rPr>
      <t>4</t>
    </r>
    <r>
      <rPr>
        <b/>
        <sz val="11"/>
        <rFont val="ＭＳ 明朝"/>
        <family val="1"/>
        <charset val="128"/>
      </rPr>
      <t>回繰り返し測定，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日間の場合</t>
    </r>
    <rPh sb="25" eb="27">
      <t>バアイ</t>
    </rPh>
    <phoneticPr fontId="1"/>
  </si>
  <si>
    <r>
      <rPr>
        <b/>
        <i/>
        <sz val="11"/>
        <rFont val="Times New Roman"/>
        <family val="1"/>
      </rPr>
      <t>Uc</t>
    </r>
    <r>
      <rPr>
        <b/>
        <sz val="11"/>
        <rFont val="Times New Roman"/>
        <family val="1"/>
      </rPr>
      <t>(%)=(0.0831*0.0831+0.178*0.178)</t>
    </r>
    <r>
      <rPr>
        <b/>
        <vertAlign val="superscript"/>
        <sz val="11"/>
        <rFont val="Times New Roman"/>
        <family val="1"/>
      </rPr>
      <t>1/2</t>
    </r>
    <phoneticPr fontId="1"/>
  </si>
  <si>
    <t>140.24*0.1964/100=0.28</t>
    <phoneticPr fontId="1"/>
  </si>
  <si>
    <r>
      <t>0.28*2=0.56</t>
    </r>
    <r>
      <rPr>
        <b/>
        <sz val="11"/>
        <rFont val="ＭＳ 明朝"/>
        <family val="1"/>
        <charset val="128"/>
      </rPr>
      <t>→</t>
    </r>
    <r>
      <rPr>
        <b/>
        <sz val="11"/>
        <rFont val="Times New Roman"/>
        <family val="1"/>
      </rPr>
      <t>0.6</t>
    </r>
    <phoneticPr fontId="1"/>
  </si>
  <si>
    <r>
      <t>140.3±0.6(</t>
    </r>
    <r>
      <rPr>
        <b/>
        <i/>
        <sz val="11"/>
        <rFont val="Times New Roman"/>
        <family val="1"/>
      </rPr>
      <t>k</t>
    </r>
    <r>
      <rPr>
        <b/>
        <sz val="11"/>
        <rFont val="Times New Roman"/>
        <family val="1"/>
      </rPr>
      <t>=2)</t>
    </r>
    <phoneticPr fontId="1"/>
  </si>
  <si>
    <r>
      <t>3) QC</t>
    </r>
    <r>
      <rPr>
        <b/>
        <sz val="11"/>
        <rFont val="ＭＳ 明朝"/>
        <family val="1"/>
        <charset val="128"/>
      </rPr>
      <t>試料の均質性と保存安定性のデータがある場合の例</t>
    </r>
    <rPh sb="5" eb="7">
      <t>シリョウ</t>
    </rPh>
    <rPh sb="8" eb="10">
      <t>キンシツ</t>
    </rPh>
    <rPh sb="10" eb="11">
      <t>セイ</t>
    </rPh>
    <rPh sb="12" eb="14">
      <t>ホゾン</t>
    </rPh>
    <rPh sb="14" eb="17">
      <t>アンテイセイ</t>
    </rPh>
    <rPh sb="24" eb="26">
      <t>バアイ</t>
    </rPh>
    <rPh sb="27" eb="28">
      <t>レイ</t>
    </rPh>
    <phoneticPr fontId="1"/>
  </si>
  <si>
    <r>
      <t xml:space="preserve">(1) </t>
    </r>
    <r>
      <rPr>
        <b/>
        <sz val="11"/>
        <rFont val="ＭＳ 明朝"/>
        <family val="1"/>
        <charset val="128"/>
      </rPr>
      <t>均質性の例：</t>
    </r>
    <r>
      <rPr>
        <b/>
        <sz val="11"/>
        <rFont val="Times New Roman"/>
        <family val="1"/>
      </rPr>
      <t>QC</t>
    </r>
    <r>
      <rPr>
        <b/>
        <sz val="11"/>
        <rFont val="ＭＳ 明朝"/>
        <family val="1"/>
        <charset val="128"/>
      </rPr>
      <t>試料のある濃度を</t>
    </r>
    <r>
      <rPr>
        <b/>
        <sz val="11"/>
        <rFont val="Times New Roman"/>
        <family val="1"/>
      </rPr>
      <t>100</t>
    </r>
    <r>
      <rPr>
        <b/>
        <sz val="11"/>
        <rFont val="ＭＳ 明朝"/>
        <family val="1"/>
        <charset val="128"/>
      </rPr>
      <t>バイアル作製した（</t>
    </r>
    <r>
      <rPr>
        <b/>
        <sz val="11"/>
        <rFont val="Times New Roman"/>
        <family val="1"/>
      </rPr>
      <t>1</t>
    </r>
    <r>
      <rPr>
        <b/>
        <sz val="11"/>
        <rFont val="ＭＳ 明朝"/>
        <family val="1"/>
        <charset val="128"/>
      </rPr>
      <t>バイル当たり</t>
    </r>
    <r>
      <rPr>
        <b/>
        <sz val="11"/>
        <rFont val="Times New Roman"/>
        <family val="1"/>
      </rPr>
      <t>1mL)</t>
    </r>
    <rPh sb="4" eb="7">
      <t>キンシツセイ</t>
    </rPh>
    <rPh sb="8" eb="9">
      <t>レイ</t>
    </rPh>
    <rPh sb="12" eb="14">
      <t>シリョウ</t>
    </rPh>
    <rPh sb="17" eb="19">
      <t>ノウド</t>
    </rPh>
    <rPh sb="27" eb="29">
      <t>サクセイ</t>
    </rPh>
    <rPh sb="36" eb="37">
      <t>ア</t>
    </rPh>
    <phoneticPr fontId="1"/>
  </si>
  <si>
    <r>
      <rPr>
        <b/>
        <sz val="11"/>
        <rFont val="ＭＳ 明朝"/>
        <family val="1"/>
        <charset val="128"/>
      </rPr>
      <t>作製したバイアルについて</t>
    </r>
    <r>
      <rPr>
        <b/>
        <sz val="11"/>
        <rFont val="Times New Roman"/>
        <family val="1"/>
      </rPr>
      <t>N0.1</t>
    </r>
    <r>
      <rPr>
        <b/>
        <sz val="11"/>
        <rFont val="ＭＳ 明朝"/>
        <family val="1"/>
        <charset val="128"/>
      </rPr>
      <t>～</t>
    </r>
    <r>
      <rPr>
        <b/>
        <sz val="11"/>
        <rFont val="Times New Roman"/>
        <family val="1"/>
      </rPr>
      <t>No.100</t>
    </r>
    <r>
      <rPr>
        <b/>
        <sz val="11"/>
        <rFont val="ＭＳ 明朝"/>
        <family val="1"/>
        <charset val="128"/>
      </rPr>
      <t>とし、</t>
    </r>
    <r>
      <rPr>
        <b/>
        <sz val="11"/>
        <rFont val="Times New Roman"/>
        <family val="1"/>
      </rPr>
      <t>20</t>
    </r>
    <r>
      <rPr>
        <b/>
        <sz val="11"/>
        <rFont val="ＭＳ 明朝"/>
        <family val="1"/>
        <charset val="128"/>
      </rPr>
      <t>本当たり</t>
    </r>
    <r>
      <rPr>
        <b/>
        <sz val="11"/>
        <rFont val="Times New Roman"/>
        <family val="1"/>
      </rPr>
      <t>1</t>
    </r>
    <r>
      <rPr>
        <b/>
        <sz val="11"/>
        <rFont val="ＭＳ 明朝"/>
        <family val="1"/>
        <charset val="128"/>
      </rPr>
      <t>本（</t>
    </r>
    <r>
      <rPr>
        <b/>
        <sz val="11"/>
        <rFont val="Times New Roman"/>
        <family val="1"/>
      </rPr>
      <t>No.1-20, No.21-40, No.41-60, No.61-80, No.81-100)</t>
    </r>
    <r>
      <rPr>
        <b/>
        <sz val="11"/>
        <rFont val="ＭＳ 明朝"/>
        <family val="1"/>
        <charset val="128"/>
      </rPr>
      <t>計</t>
    </r>
    <r>
      <rPr>
        <b/>
        <sz val="11"/>
        <rFont val="Times New Roman"/>
        <family val="1"/>
      </rPr>
      <t>5</t>
    </r>
    <r>
      <rPr>
        <b/>
        <sz val="11"/>
        <rFont val="ＭＳ 明朝"/>
        <family val="1"/>
        <charset val="128"/>
      </rPr>
      <t>本</t>
    </r>
    <rPh sb="0" eb="2">
      <t>サクセイ</t>
    </rPh>
    <rPh sb="28" eb="29">
      <t>ホン</t>
    </rPh>
    <rPh sb="29" eb="30">
      <t>ア</t>
    </rPh>
    <rPh sb="33" eb="34">
      <t>ホン</t>
    </rPh>
    <rPh sb="84" eb="85">
      <t>ケイ</t>
    </rPh>
    <rPh sb="86" eb="87">
      <t>ホン</t>
    </rPh>
    <phoneticPr fontId="1"/>
  </si>
  <si>
    <r>
      <rPr>
        <b/>
        <sz val="11"/>
        <rFont val="ＭＳ 明朝"/>
        <family val="1"/>
        <charset val="128"/>
      </rPr>
      <t>について</t>
    </r>
    <r>
      <rPr>
        <b/>
        <sz val="11"/>
        <rFont val="Times New Roman"/>
        <family val="1"/>
      </rPr>
      <t>Na</t>
    </r>
    <r>
      <rPr>
        <b/>
        <sz val="11"/>
        <rFont val="ＭＳ 明朝"/>
        <family val="1"/>
        <charset val="128"/>
      </rPr>
      <t>値を測定し、平均値、</t>
    </r>
    <r>
      <rPr>
        <b/>
        <sz val="11"/>
        <rFont val="Times New Roman"/>
        <family val="1"/>
      </rPr>
      <t>SD</t>
    </r>
    <r>
      <rPr>
        <b/>
        <sz val="11"/>
        <rFont val="ＭＳ 明朝"/>
        <family val="1"/>
        <charset val="128"/>
      </rPr>
      <t>、</t>
    </r>
    <r>
      <rPr>
        <b/>
        <sz val="11"/>
        <rFont val="Times New Roman"/>
        <family val="1"/>
      </rPr>
      <t>CV(%)</t>
    </r>
    <r>
      <rPr>
        <b/>
        <sz val="11"/>
        <rFont val="ＭＳ 明朝"/>
        <family val="1"/>
        <charset val="128"/>
      </rPr>
      <t>をそれぞれ求める。</t>
    </r>
    <rPh sb="6" eb="7">
      <t>ネ</t>
    </rPh>
    <rPh sb="8" eb="10">
      <t>ソクテイ</t>
    </rPh>
    <rPh sb="12" eb="15">
      <t>ヘイキンチ</t>
    </rPh>
    <rPh sb="29" eb="30">
      <t>モト</t>
    </rPh>
    <phoneticPr fontId="1"/>
  </si>
  <si>
    <r>
      <rPr>
        <b/>
        <sz val="11"/>
        <rFont val="ＭＳ 明朝"/>
        <family val="1"/>
        <charset val="128"/>
      </rPr>
      <t>均質性の標準不確かさは、分布形を一様分布とするので√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で除す</t>
    </r>
    <rPh sb="0" eb="3">
      <t>キンシツセイ</t>
    </rPh>
    <rPh sb="4" eb="6">
      <t>ヒョウジュン</t>
    </rPh>
    <rPh sb="6" eb="8">
      <t>フタシ</t>
    </rPh>
    <rPh sb="12" eb="14">
      <t>ブンプ</t>
    </rPh>
    <rPh sb="14" eb="15">
      <t>カタチ</t>
    </rPh>
    <rPh sb="16" eb="18">
      <t>イチヨウ</t>
    </rPh>
    <rPh sb="18" eb="20">
      <t>ブンプ</t>
    </rPh>
    <rPh sb="28" eb="29">
      <t>ジョ</t>
    </rPh>
    <phoneticPr fontId="1"/>
  </si>
  <si>
    <r>
      <t>CV=0.11 %</t>
    </r>
    <r>
      <rPr>
        <b/>
        <sz val="11"/>
        <rFont val="ＭＳ 明朝"/>
        <family val="1"/>
        <charset val="128"/>
      </rPr>
      <t>→均質性の標準不確かさ</t>
    </r>
    <r>
      <rPr>
        <b/>
        <sz val="11"/>
        <rFont val="Times New Roman"/>
        <family val="1"/>
      </rPr>
      <t>(%)</t>
    </r>
    <r>
      <rPr>
        <b/>
        <sz val="11"/>
        <rFont val="ＭＳ 明朝"/>
        <family val="1"/>
        <charset val="128"/>
      </rPr>
      <t>→</t>
    </r>
    <r>
      <rPr>
        <b/>
        <sz val="11"/>
        <rFont val="Times New Roman"/>
        <family val="1"/>
      </rPr>
      <t>0.11/</t>
    </r>
    <r>
      <rPr>
        <b/>
        <sz val="11"/>
        <rFont val="ＭＳ 明朝"/>
        <family val="1"/>
        <charset val="128"/>
      </rPr>
      <t>√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→</t>
    </r>
    <r>
      <rPr>
        <b/>
        <sz val="11"/>
        <rFont val="Times New Roman"/>
        <family val="1"/>
      </rPr>
      <t>0.11/1.732=0.064</t>
    </r>
    <rPh sb="10" eb="13">
      <t>キンシツセイ</t>
    </rPh>
    <rPh sb="14" eb="16">
      <t>ヒョウジュン</t>
    </rPh>
    <rPh sb="16" eb="18">
      <t>フタシ</t>
    </rPh>
    <phoneticPr fontId="1"/>
  </si>
  <si>
    <r>
      <t xml:space="preserve">(2) </t>
    </r>
    <r>
      <rPr>
        <b/>
        <sz val="11"/>
        <rFont val="ＭＳ 明朝"/>
        <family val="1"/>
        <charset val="128"/>
      </rPr>
      <t>保存安定性の例：</t>
    </r>
    <r>
      <rPr>
        <b/>
        <sz val="11"/>
        <rFont val="Times New Roman"/>
        <family val="1"/>
      </rPr>
      <t>QC</t>
    </r>
    <r>
      <rPr>
        <b/>
        <sz val="11"/>
        <rFont val="ＭＳ 明朝"/>
        <family val="1"/>
        <charset val="128"/>
      </rPr>
      <t>試料のある濃度を</t>
    </r>
    <r>
      <rPr>
        <b/>
        <sz val="11"/>
        <rFont val="Times New Roman"/>
        <family val="1"/>
      </rPr>
      <t>100</t>
    </r>
    <r>
      <rPr>
        <b/>
        <sz val="11"/>
        <rFont val="ＭＳ 明朝"/>
        <family val="1"/>
        <charset val="128"/>
      </rPr>
      <t>バイアル作製した（</t>
    </r>
    <r>
      <rPr>
        <b/>
        <sz val="11"/>
        <rFont val="Times New Roman"/>
        <family val="1"/>
      </rPr>
      <t>1</t>
    </r>
    <r>
      <rPr>
        <b/>
        <sz val="11"/>
        <rFont val="ＭＳ 明朝"/>
        <family val="1"/>
        <charset val="128"/>
      </rPr>
      <t>バイル当たり</t>
    </r>
    <r>
      <rPr>
        <b/>
        <sz val="11"/>
        <rFont val="Times New Roman"/>
        <family val="1"/>
      </rPr>
      <t>1mL)</t>
    </r>
    <r>
      <rPr>
        <b/>
        <sz val="11"/>
        <rFont val="ＭＳ 明朝"/>
        <family val="1"/>
        <charset val="128"/>
      </rPr>
      <t>から保存安定性の試験期間と測定回数分のバイアルを用意する。</t>
    </r>
    <rPh sb="4" eb="6">
      <t>ホゾン</t>
    </rPh>
    <rPh sb="6" eb="9">
      <t>アンテイセイ</t>
    </rPh>
    <rPh sb="10" eb="11">
      <t>レイ</t>
    </rPh>
    <rPh sb="14" eb="16">
      <t>シリョウ</t>
    </rPh>
    <rPh sb="19" eb="21">
      <t>ノウド</t>
    </rPh>
    <rPh sb="29" eb="31">
      <t>サクセイ</t>
    </rPh>
    <rPh sb="38" eb="39">
      <t>ア</t>
    </rPh>
    <rPh sb="47" eb="49">
      <t>ホゾン</t>
    </rPh>
    <rPh sb="49" eb="52">
      <t>アンテイセイ</t>
    </rPh>
    <rPh sb="53" eb="55">
      <t>シケン</t>
    </rPh>
    <rPh sb="55" eb="57">
      <t>キカン</t>
    </rPh>
    <rPh sb="58" eb="60">
      <t>ソクテイ</t>
    </rPh>
    <rPh sb="60" eb="62">
      <t>カイスウ</t>
    </rPh>
    <rPh sb="62" eb="63">
      <t>ブン</t>
    </rPh>
    <rPh sb="69" eb="71">
      <t>ヨウイ</t>
    </rPh>
    <phoneticPr fontId="1"/>
  </si>
  <si>
    <r>
      <rPr>
        <b/>
        <sz val="11"/>
        <rFont val="ＭＳ 明朝"/>
        <family val="1"/>
        <charset val="128"/>
      </rPr>
      <t>例：室温保存</t>
    </r>
    <r>
      <rPr>
        <b/>
        <sz val="11"/>
        <rFont val="Times New Roman"/>
        <family val="1"/>
      </rPr>
      <t>4</t>
    </r>
    <r>
      <rPr>
        <b/>
        <sz val="11"/>
        <rFont val="ＭＳ 明朝"/>
        <family val="1"/>
        <charset val="128"/>
      </rPr>
      <t>週間なら初回、</t>
    </r>
    <r>
      <rPr>
        <b/>
        <sz val="11"/>
        <rFont val="Times New Roman"/>
        <family val="1"/>
      </rPr>
      <t>1</t>
    </r>
    <r>
      <rPr>
        <b/>
        <sz val="11"/>
        <rFont val="ＭＳ 明朝"/>
        <family val="1"/>
        <charset val="128"/>
      </rPr>
      <t>週間目、</t>
    </r>
    <r>
      <rPr>
        <b/>
        <sz val="11"/>
        <rFont val="Times New Roman"/>
        <family val="1"/>
      </rPr>
      <t>2</t>
    </r>
    <r>
      <rPr>
        <b/>
        <sz val="11"/>
        <rFont val="ＭＳ 明朝"/>
        <family val="1"/>
        <charset val="128"/>
      </rPr>
      <t>週間目、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週間目、</t>
    </r>
    <r>
      <rPr>
        <b/>
        <sz val="11"/>
        <rFont val="Times New Roman"/>
        <family val="1"/>
      </rPr>
      <t>4</t>
    </r>
    <r>
      <rPr>
        <b/>
        <sz val="11"/>
        <rFont val="ＭＳ 明朝"/>
        <family val="1"/>
        <charset val="128"/>
      </rPr>
      <t>週間目も計</t>
    </r>
    <r>
      <rPr>
        <b/>
        <sz val="11"/>
        <rFont val="Times New Roman"/>
        <family val="1"/>
      </rPr>
      <t>5</t>
    </r>
    <r>
      <rPr>
        <b/>
        <sz val="11"/>
        <rFont val="ＭＳ 明朝"/>
        <family val="1"/>
        <charset val="128"/>
      </rPr>
      <t>本</t>
    </r>
    <rPh sb="0" eb="1">
      <t>レイ</t>
    </rPh>
    <rPh sb="2" eb="4">
      <t>シツオン</t>
    </rPh>
    <rPh sb="4" eb="6">
      <t>ホゾン</t>
    </rPh>
    <rPh sb="7" eb="9">
      <t>シュウカン</t>
    </rPh>
    <rPh sb="11" eb="13">
      <t>ショカイ</t>
    </rPh>
    <rPh sb="15" eb="17">
      <t>シュウカン</t>
    </rPh>
    <rPh sb="17" eb="18">
      <t>メ</t>
    </rPh>
    <rPh sb="34" eb="35">
      <t>ケイ</t>
    </rPh>
    <rPh sb="36" eb="37">
      <t>ホン</t>
    </rPh>
    <phoneticPr fontId="1"/>
  </si>
  <si>
    <r>
      <rPr>
        <b/>
        <sz val="11"/>
        <rFont val="ＭＳ 明朝"/>
        <family val="1"/>
        <charset val="128"/>
      </rPr>
      <t>所定の測定日にそれぞれどれ複数回測定する</t>
    </r>
    <r>
      <rPr>
        <b/>
        <sz val="11"/>
        <rFont val="Times New Roman"/>
        <family val="1"/>
      </rPr>
      <t>(3</t>
    </r>
    <r>
      <rPr>
        <b/>
        <sz val="11"/>
        <rFont val="ＭＳ 明朝"/>
        <family val="1"/>
        <charset val="128"/>
      </rPr>
      <t>重測定など）</t>
    </r>
    <rPh sb="0" eb="2">
      <t>ショテイ</t>
    </rPh>
    <rPh sb="3" eb="5">
      <t>ソクテイ</t>
    </rPh>
    <rPh sb="5" eb="6">
      <t>ビ</t>
    </rPh>
    <rPh sb="13" eb="16">
      <t>フクスウカイ</t>
    </rPh>
    <rPh sb="16" eb="18">
      <t>ソクテイ</t>
    </rPh>
    <rPh sb="22" eb="23">
      <t>オモ</t>
    </rPh>
    <rPh sb="23" eb="25">
      <t>ソクテイ</t>
    </rPh>
    <phoneticPr fontId="1"/>
  </si>
  <si>
    <r>
      <rPr>
        <b/>
        <sz val="11"/>
        <rFont val="ＭＳ 明朝"/>
        <family val="1"/>
        <charset val="128"/>
      </rPr>
      <t>得られた測定値（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重測定が</t>
    </r>
    <r>
      <rPr>
        <b/>
        <sz val="11"/>
        <rFont val="Times New Roman"/>
        <family val="1"/>
      </rPr>
      <t>5</t>
    </r>
    <r>
      <rPr>
        <b/>
        <sz val="11"/>
        <rFont val="ＭＳ 明朝"/>
        <family val="1"/>
        <charset val="128"/>
      </rPr>
      <t>回）から平均値、</t>
    </r>
    <r>
      <rPr>
        <b/>
        <sz val="11"/>
        <rFont val="Times New Roman"/>
        <family val="1"/>
      </rPr>
      <t>SD</t>
    </r>
    <r>
      <rPr>
        <b/>
        <sz val="11"/>
        <rFont val="ＭＳ 明朝"/>
        <family val="1"/>
        <charset val="128"/>
      </rPr>
      <t>、</t>
    </r>
    <r>
      <rPr>
        <b/>
        <sz val="11"/>
        <rFont val="Times New Roman"/>
        <family val="1"/>
      </rPr>
      <t>CV(%)</t>
    </r>
    <r>
      <rPr>
        <b/>
        <sz val="11"/>
        <rFont val="ＭＳ 明朝"/>
        <family val="1"/>
        <charset val="128"/>
      </rPr>
      <t>をそれぞれ求める。</t>
    </r>
    <rPh sb="0" eb="1">
      <t>エ</t>
    </rPh>
    <rPh sb="4" eb="6">
      <t>ソクテイ</t>
    </rPh>
    <rPh sb="6" eb="7">
      <t>ネ</t>
    </rPh>
    <rPh sb="9" eb="10">
      <t>ジュウ</t>
    </rPh>
    <rPh sb="10" eb="12">
      <t>ソクテイ</t>
    </rPh>
    <rPh sb="14" eb="15">
      <t>カイ</t>
    </rPh>
    <rPh sb="18" eb="21">
      <t>ヘイキンチ</t>
    </rPh>
    <rPh sb="35" eb="36">
      <t>モト</t>
    </rPh>
    <phoneticPr fontId="1"/>
  </si>
  <si>
    <r>
      <rPr>
        <b/>
        <sz val="11"/>
        <rFont val="ＭＳ 明朝"/>
        <family val="1"/>
        <charset val="128"/>
      </rPr>
      <t>保存安定性の標準不確かさは、分布形を一様分布とするので√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で除す</t>
    </r>
    <rPh sb="0" eb="2">
      <t>ホゾン</t>
    </rPh>
    <rPh sb="2" eb="5">
      <t>アンテイセイ</t>
    </rPh>
    <rPh sb="6" eb="8">
      <t>ヒョウジュン</t>
    </rPh>
    <rPh sb="8" eb="10">
      <t>フタシ</t>
    </rPh>
    <rPh sb="14" eb="16">
      <t>ブンプ</t>
    </rPh>
    <rPh sb="16" eb="17">
      <t>カタチ</t>
    </rPh>
    <rPh sb="18" eb="20">
      <t>イチヨウ</t>
    </rPh>
    <rPh sb="20" eb="22">
      <t>ブンプ</t>
    </rPh>
    <rPh sb="30" eb="31">
      <t>ジョ</t>
    </rPh>
    <phoneticPr fontId="1"/>
  </si>
  <si>
    <r>
      <t>CV=0.15 %</t>
    </r>
    <r>
      <rPr>
        <b/>
        <sz val="11"/>
        <rFont val="ＭＳ 明朝"/>
        <family val="1"/>
        <charset val="128"/>
      </rPr>
      <t>→保存安定性の標準不確かさ</t>
    </r>
    <r>
      <rPr>
        <b/>
        <sz val="11"/>
        <rFont val="Times New Roman"/>
        <family val="1"/>
      </rPr>
      <t>(%)</t>
    </r>
    <r>
      <rPr>
        <b/>
        <sz val="11"/>
        <rFont val="ＭＳ 明朝"/>
        <family val="1"/>
        <charset val="128"/>
      </rPr>
      <t>→</t>
    </r>
    <r>
      <rPr>
        <b/>
        <sz val="11"/>
        <rFont val="Times New Roman"/>
        <family val="1"/>
      </rPr>
      <t>0.15/</t>
    </r>
    <r>
      <rPr>
        <b/>
        <sz val="11"/>
        <rFont val="ＭＳ 明朝"/>
        <family val="1"/>
        <charset val="128"/>
      </rPr>
      <t>√</t>
    </r>
    <r>
      <rPr>
        <b/>
        <sz val="11"/>
        <rFont val="Times New Roman"/>
        <family val="1"/>
      </rPr>
      <t>3</t>
    </r>
    <r>
      <rPr>
        <b/>
        <sz val="11"/>
        <rFont val="ＭＳ 明朝"/>
        <family val="1"/>
        <charset val="128"/>
      </rPr>
      <t>→</t>
    </r>
    <r>
      <rPr>
        <b/>
        <sz val="11"/>
        <rFont val="Times New Roman"/>
        <family val="1"/>
      </rPr>
      <t>0.15/1.732=0.087</t>
    </r>
    <rPh sb="16" eb="18">
      <t>ヒョウジュン</t>
    </rPh>
    <rPh sb="18" eb="20">
      <t>フタシ</t>
    </rPh>
    <phoneticPr fontId="1"/>
  </si>
  <si>
    <r>
      <t>(1</t>
    </r>
    <r>
      <rPr>
        <b/>
        <sz val="11"/>
        <rFont val="ＭＳ 明朝"/>
        <family val="1"/>
        <charset val="128"/>
      </rPr>
      <t>）繰り返し測定</t>
    </r>
    <r>
      <rPr>
        <b/>
        <sz val="11"/>
        <rFont val="Times New Roman"/>
        <family val="1"/>
      </rPr>
      <t>:n=6</t>
    </r>
    <r>
      <rPr>
        <b/>
        <sz val="11"/>
        <rFont val="ＭＳ 明朝"/>
        <family val="1"/>
        <charset val="128"/>
      </rPr>
      <t>の場合</t>
    </r>
    <r>
      <rPr>
        <b/>
        <sz val="11"/>
        <rFont val="Times New Roman"/>
        <family val="1"/>
      </rPr>
      <t>(</t>
    </r>
    <r>
      <rPr>
        <b/>
        <sz val="11"/>
        <rFont val="Yu Gothic"/>
        <family val="1"/>
        <charset val="128"/>
      </rPr>
      <t>上記</t>
    </r>
    <r>
      <rPr>
        <b/>
        <sz val="11"/>
        <rFont val="Times New Roman"/>
        <family val="1"/>
      </rPr>
      <t>1</t>
    </r>
    <r>
      <rPr>
        <b/>
        <sz val="11"/>
        <rFont val="Yu Gothic"/>
        <family val="1"/>
        <charset val="128"/>
      </rPr>
      <t>項のデータの例</t>
    </r>
    <r>
      <rPr>
        <b/>
        <sz val="11"/>
        <rFont val="Times New Roman"/>
        <family val="1"/>
      </rPr>
      <t>)</t>
    </r>
    <rPh sb="3" eb="4">
      <t>ク</t>
    </rPh>
    <rPh sb="5" eb="6">
      <t>カエ</t>
    </rPh>
    <rPh sb="7" eb="9">
      <t>ソクテイ</t>
    </rPh>
    <rPh sb="14" eb="16">
      <t>バアイ</t>
    </rPh>
    <phoneticPr fontId="1"/>
  </si>
  <si>
    <r>
      <rPr>
        <b/>
        <i/>
        <sz val="11"/>
        <rFont val="Times New Roman"/>
        <family val="1"/>
      </rPr>
      <t>Uc</t>
    </r>
    <r>
      <rPr>
        <b/>
        <sz val="11"/>
        <rFont val="Times New Roman"/>
        <family val="1"/>
      </rPr>
      <t>(%)=(0.0483*0.0483+0.178*0.178+0.064*0.064+0.087*0.087)</t>
    </r>
    <r>
      <rPr>
        <b/>
        <vertAlign val="superscript"/>
        <sz val="11"/>
        <rFont val="Times New Roman"/>
        <family val="1"/>
      </rPr>
      <t>1/2</t>
    </r>
    <phoneticPr fontId="1"/>
  </si>
  <si>
    <t>140.07*0.2137/100=0.30</t>
    <phoneticPr fontId="1"/>
  </si>
  <si>
    <r>
      <rPr>
        <b/>
        <i/>
        <sz val="11"/>
        <rFont val="Times New Roman"/>
        <family val="1"/>
      </rPr>
      <t>Uc</t>
    </r>
    <r>
      <rPr>
        <b/>
        <sz val="11"/>
        <rFont val="Times New Roman"/>
        <family val="1"/>
      </rPr>
      <t>(%)=(0.0831*0.0831+0.178*0.178+0.064*0.064+0.087*0.087)</t>
    </r>
    <r>
      <rPr>
        <b/>
        <vertAlign val="superscript"/>
        <sz val="11"/>
        <rFont val="Times New Roman"/>
        <family val="1"/>
      </rPr>
      <t>1/2</t>
    </r>
    <phoneticPr fontId="1"/>
  </si>
  <si>
    <t>0.31*2=0.7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</si>
</sst>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15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ＭＳ 明朝"/>
      <family val="1"/>
      <charset val="128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1"/>
      <name val="ＭＳ 明朝"/>
      <family val="2"/>
      <charset val="128"/>
    </font>
    <font>
      <b/>
      <sz val="11"/>
      <name val="ＭＳ Ｐ明朝"/>
      <family val="1"/>
      <charset val="128"/>
    </font>
    <font>
      <b/>
      <sz val="11"/>
      <name val="Times New Roman"/>
      <family val="1"/>
      <charset val="128"/>
    </font>
    <font>
      <b/>
      <sz val="11"/>
      <name val="ＭＳ 明朝"/>
      <family val="2"/>
      <charset val="128"/>
    </font>
    <font>
      <b/>
      <i/>
      <sz val="11"/>
      <name val="Times New Roman"/>
      <family val="1"/>
    </font>
    <font>
      <b/>
      <sz val="11"/>
      <name val="Yu Gothic"/>
      <family val="1"/>
      <charset val="128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0" fontId="4" fillId="0" borderId="9" xfId="0" applyFont="1" applyBorder="1">
      <alignment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177" fontId="4" fillId="0" borderId="0" xfId="0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zoomScaleNormal="100" workbookViewId="0">
      <selection activeCell="E14" sqref="E14"/>
    </sheetView>
  </sheetViews>
  <sheetFormatPr defaultRowHeight="13.5"/>
  <cols>
    <col min="1" max="1" width="16.375" customWidth="1"/>
    <col min="3" max="3" width="9.25" bestFit="1" customWidth="1"/>
    <col min="5" max="5" width="9.25" bestFit="1" customWidth="1"/>
    <col min="8" max="8" width="8.875" customWidth="1"/>
    <col min="17" max="17" width="21.75" customWidth="1"/>
  </cols>
  <sheetData>
    <row r="1" spans="1:15" ht="16.5">
      <c r="A1" s="5" t="s">
        <v>30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</row>
    <row r="2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4.25">
      <c r="A3" s="5" t="s">
        <v>31</v>
      </c>
      <c r="B3" s="5"/>
      <c r="C3" s="5"/>
      <c r="D3" s="5"/>
      <c r="E3" s="5"/>
      <c r="F3" s="5"/>
      <c r="G3" s="5"/>
      <c r="H3" s="7"/>
      <c r="I3" s="5" t="s">
        <v>32</v>
      </c>
      <c r="J3" s="5"/>
      <c r="K3" s="5"/>
      <c r="L3" s="5"/>
      <c r="M3" s="5"/>
      <c r="N3" s="5"/>
      <c r="O3" s="1"/>
    </row>
    <row r="4" spans="1:15" ht="14.25">
      <c r="A4" s="5" t="s">
        <v>3</v>
      </c>
      <c r="B4" s="5"/>
      <c r="C4" s="5" t="s">
        <v>33</v>
      </c>
      <c r="D4" s="5"/>
      <c r="E4" s="5"/>
      <c r="F4" s="5"/>
      <c r="G4" s="5"/>
      <c r="H4" s="7"/>
      <c r="I4" s="5"/>
      <c r="J4" s="5"/>
      <c r="K4" s="5"/>
      <c r="L4" s="5"/>
      <c r="M4" s="5"/>
      <c r="N4" s="5"/>
      <c r="O4" s="1"/>
    </row>
    <row r="5" spans="1:15" ht="15" thickBot="1">
      <c r="A5" s="8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7"/>
      <c r="I5" s="5" t="s">
        <v>34</v>
      </c>
      <c r="J5" s="5"/>
      <c r="K5" s="5"/>
      <c r="L5" s="5"/>
      <c r="M5" s="5"/>
      <c r="N5" s="5"/>
      <c r="O5" s="1"/>
    </row>
    <row r="6" spans="1:15" ht="14.25">
      <c r="A6" s="8"/>
      <c r="B6" s="8">
        <v>140.35</v>
      </c>
      <c r="C6" s="8">
        <v>139.97</v>
      </c>
      <c r="D6" s="8">
        <v>139.86000000000001</v>
      </c>
      <c r="E6" s="8">
        <v>140.13</v>
      </c>
      <c r="F6" s="9">
        <v>140.1</v>
      </c>
      <c r="G6" s="8">
        <v>140.05000000000001</v>
      </c>
      <c r="H6" s="7"/>
      <c r="I6" s="10" t="s">
        <v>35</v>
      </c>
      <c r="J6" s="10" t="s">
        <v>36</v>
      </c>
      <c r="K6" s="10" t="s">
        <v>37</v>
      </c>
      <c r="L6" s="10" t="s">
        <v>38</v>
      </c>
      <c r="M6" s="10" t="s">
        <v>39</v>
      </c>
      <c r="N6" s="5"/>
      <c r="O6" s="1"/>
    </row>
    <row r="7" spans="1:15" ht="14.25">
      <c r="A7" s="8" t="s">
        <v>4</v>
      </c>
      <c r="B7" s="8" t="s">
        <v>2</v>
      </c>
      <c r="C7" s="8" t="s">
        <v>1</v>
      </c>
      <c r="D7" s="8" t="s">
        <v>40</v>
      </c>
      <c r="E7" s="5"/>
      <c r="F7" s="5"/>
      <c r="G7" s="5"/>
      <c r="H7" s="7"/>
      <c r="I7" s="5">
        <v>1</v>
      </c>
      <c r="J7" s="5">
        <v>1</v>
      </c>
      <c r="K7" s="5">
        <v>140.35</v>
      </c>
      <c r="L7" s="5">
        <v>140.35</v>
      </c>
      <c r="M7" s="5" t="e">
        <v>#DIV/0!</v>
      </c>
      <c r="N7" s="5"/>
      <c r="O7" s="1"/>
    </row>
    <row r="8" spans="1:15" ht="14.25">
      <c r="A8" s="8">
        <v>6</v>
      </c>
      <c r="B8" s="8">
        <f>AVERAGE(B6:G6)</f>
        <v>140.07666666666668</v>
      </c>
      <c r="C8" s="8">
        <f>STDEVA(B6:G6)</f>
        <v>0.16560998359599169</v>
      </c>
      <c r="D8" s="8">
        <f>C8*C8</f>
        <v>2.7426666666664636E-2</v>
      </c>
      <c r="E8" s="5"/>
      <c r="F8" s="5"/>
      <c r="G8" s="5"/>
      <c r="H8" s="7"/>
      <c r="I8" s="5">
        <v>2</v>
      </c>
      <c r="J8" s="5">
        <v>1</v>
      </c>
      <c r="K8" s="5">
        <v>139.97</v>
      </c>
      <c r="L8" s="5">
        <v>139.97</v>
      </c>
      <c r="M8" s="5" t="e">
        <v>#DIV/0!</v>
      </c>
      <c r="N8" s="5"/>
      <c r="O8" s="1"/>
    </row>
    <row r="9" spans="1:15" ht="14.25">
      <c r="A9" s="5"/>
      <c r="B9" s="5"/>
      <c r="C9" s="5"/>
      <c r="D9" s="5"/>
      <c r="E9" s="5"/>
      <c r="F9" s="5"/>
      <c r="G9" s="5"/>
      <c r="H9" s="7"/>
      <c r="I9" s="5">
        <v>3</v>
      </c>
      <c r="J9" s="5">
        <v>1</v>
      </c>
      <c r="K9" s="5">
        <v>139.86000000000001</v>
      </c>
      <c r="L9" s="5">
        <v>139.86000000000001</v>
      </c>
      <c r="M9" s="5" t="e">
        <v>#DIV/0!</v>
      </c>
      <c r="N9" s="5"/>
      <c r="O9" s="1"/>
    </row>
    <row r="10" spans="1:15" ht="14.25">
      <c r="A10" s="11" t="s">
        <v>25</v>
      </c>
      <c r="B10" s="5"/>
      <c r="C10" s="5"/>
      <c r="D10" s="5"/>
      <c r="E10" s="5"/>
      <c r="F10" s="5"/>
      <c r="G10" s="5"/>
      <c r="H10" s="7"/>
      <c r="I10" s="5">
        <v>4</v>
      </c>
      <c r="J10" s="5">
        <v>1</v>
      </c>
      <c r="K10" s="5">
        <v>140.13</v>
      </c>
      <c r="L10" s="5">
        <v>140.13</v>
      </c>
      <c r="M10" s="5" t="e">
        <v>#DIV/0!</v>
      </c>
      <c r="N10" s="5"/>
      <c r="O10" s="1"/>
    </row>
    <row r="11" spans="1:15" ht="14.25">
      <c r="A11" s="5" t="s">
        <v>41</v>
      </c>
      <c r="B11" s="5" t="s">
        <v>6</v>
      </c>
      <c r="C11" s="5"/>
      <c r="D11" s="12"/>
      <c r="E11" s="5"/>
      <c r="F11" s="5"/>
      <c r="G11" s="5"/>
      <c r="H11" s="7"/>
      <c r="I11" s="5">
        <v>5</v>
      </c>
      <c r="J11" s="5">
        <v>1</v>
      </c>
      <c r="K11" s="5">
        <v>140.1</v>
      </c>
      <c r="L11" s="5">
        <v>140.1</v>
      </c>
      <c r="M11" s="5" t="e">
        <v>#DIV/0!</v>
      </c>
      <c r="N11" s="5"/>
      <c r="O11" s="1"/>
    </row>
    <row r="12" spans="1:15" ht="15" thickBot="1">
      <c r="A12" s="5"/>
      <c r="B12" s="5" t="s">
        <v>42</v>
      </c>
      <c r="C12" s="5"/>
      <c r="D12" s="5" t="s">
        <v>22</v>
      </c>
      <c r="E12" s="5"/>
      <c r="F12" s="5"/>
      <c r="G12" s="13">
        <f>C8/SQRT(6)</f>
        <v>6.7609992686812004E-2</v>
      </c>
      <c r="H12" s="7"/>
      <c r="I12" s="14">
        <v>6</v>
      </c>
      <c r="J12" s="14">
        <v>1</v>
      </c>
      <c r="K12" s="14">
        <v>140.05000000000001</v>
      </c>
      <c r="L12" s="14">
        <v>140.05000000000001</v>
      </c>
      <c r="M12" s="14" t="e">
        <v>#DIV/0!</v>
      </c>
      <c r="N12" s="5"/>
      <c r="O12" s="1"/>
    </row>
    <row r="13" spans="1:15" ht="14.25">
      <c r="A13" s="5"/>
      <c r="B13" s="15" t="s">
        <v>43</v>
      </c>
      <c r="C13" s="5"/>
      <c r="D13" s="5"/>
      <c r="E13" s="5"/>
      <c r="F13" s="5"/>
      <c r="G13" s="13">
        <f>G12/B8*100</f>
        <v>4.8266420308030362E-2</v>
      </c>
      <c r="H13" s="7"/>
      <c r="I13" s="5"/>
      <c r="J13" s="5"/>
      <c r="K13" s="5"/>
      <c r="L13" s="5"/>
      <c r="M13" s="5"/>
      <c r="N13" s="5"/>
      <c r="O13" s="1"/>
    </row>
    <row r="14" spans="1:15" ht="14.25">
      <c r="A14" s="5"/>
      <c r="B14" s="7"/>
      <c r="C14" s="7"/>
      <c r="D14" s="7"/>
      <c r="E14" s="7"/>
      <c r="F14" s="7"/>
      <c r="G14" s="7"/>
      <c r="H14" s="7"/>
      <c r="I14" s="5"/>
      <c r="J14" s="5"/>
      <c r="K14" s="5"/>
      <c r="L14" s="5"/>
      <c r="M14" s="5"/>
      <c r="N14" s="5"/>
      <c r="O14" s="1"/>
    </row>
    <row r="15" spans="1:15" ht="15" thickBot="1">
      <c r="A15" s="5" t="s">
        <v>44</v>
      </c>
      <c r="B15" s="15" t="s">
        <v>45</v>
      </c>
      <c r="C15" s="7"/>
      <c r="D15" s="7"/>
      <c r="E15" s="7"/>
      <c r="F15" s="7"/>
      <c r="G15" s="7"/>
      <c r="H15" s="7"/>
      <c r="I15" s="5" t="s">
        <v>46</v>
      </c>
      <c r="J15" s="5"/>
      <c r="K15" s="5"/>
      <c r="L15" s="5"/>
      <c r="M15" s="5"/>
      <c r="N15" s="5"/>
      <c r="O15" s="1"/>
    </row>
    <row r="16" spans="1:15" ht="14.25">
      <c r="A16" s="7"/>
      <c r="B16" s="5" t="s">
        <v>5</v>
      </c>
      <c r="C16" s="5"/>
      <c r="D16" s="5"/>
      <c r="E16" s="5"/>
      <c r="F16" s="5"/>
      <c r="G16" s="5"/>
      <c r="H16" s="7"/>
      <c r="I16" s="10" t="s">
        <v>47</v>
      </c>
      <c r="J16" s="10" t="s">
        <v>48</v>
      </c>
      <c r="K16" s="10" t="s">
        <v>49</v>
      </c>
      <c r="L16" s="10" t="s">
        <v>39</v>
      </c>
      <c r="M16" s="10" t="s">
        <v>50</v>
      </c>
      <c r="N16" s="10" t="s">
        <v>51</v>
      </c>
      <c r="O16" s="3" t="s">
        <v>19</v>
      </c>
    </row>
    <row r="17" spans="1:15" ht="14.25">
      <c r="A17" s="7"/>
      <c r="B17" s="5" t="s">
        <v>52</v>
      </c>
      <c r="C17" s="5"/>
      <c r="D17" s="5"/>
      <c r="E17" s="5" t="s">
        <v>22</v>
      </c>
      <c r="F17" s="5"/>
      <c r="G17" s="13">
        <v>2.7427E-2</v>
      </c>
      <c r="H17" s="7"/>
      <c r="I17" s="5" t="s">
        <v>53</v>
      </c>
      <c r="J17" s="5">
        <v>0.1371333333333232</v>
      </c>
      <c r="K17" s="5">
        <v>5</v>
      </c>
      <c r="L17" s="5">
        <v>2.7426666666664639E-2</v>
      </c>
      <c r="M17" s="5">
        <v>65535</v>
      </c>
      <c r="N17" s="5" t="e">
        <v>#NUM!</v>
      </c>
      <c r="O17" s="1" t="e">
        <v>#NUM!</v>
      </c>
    </row>
    <row r="18" spans="1:15" ht="19.5" customHeight="1">
      <c r="A18" s="7"/>
      <c r="B18" s="5" t="s">
        <v>54</v>
      </c>
      <c r="C18" s="5"/>
      <c r="D18" s="5"/>
      <c r="E18" s="5"/>
      <c r="F18" s="5"/>
      <c r="G18" s="13">
        <f>SQRT(G17/6)</f>
        <v>6.7610403538705982E-2</v>
      </c>
      <c r="H18" s="7"/>
      <c r="I18" s="5" t="s">
        <v>55</v>
      </c>
      <c r="J18" s="5">
        <v>0</v>
      </c>
      <c r="K18" s="5">
        <v>0</v>
      </c>
      <c r="L18" s="5">
        <v>65535</v>
      </c>
      <c r="M18" s="5"/>
      <c r="N18" s="5"/>
      <c r="O18" s="1"/>
    </row>
    <row r="19" spans="1:15" ht="14.25">
      <c r="A19" s="7"/>
      <c r="B19" s="15" t="s">
        <v>56</v>
      </c>
      <c r="C19" s="5"/>
      <c r="D19" s="5"/>
      <c r="E19" s="5"/>
      <c r="F19" s="5"/>
      <c r="G19" s="13">
        <f>G18/B8*100</f>
        <v>4.8266713613049503E-2</v>
      </c>
      <c r="H19" s="7"/>
      <c r="I19" s="5"/>
      <c r="J19" s="5"/>
      <c r="K19" s="5"/>
      <c r="L19" s="5"/>
      <c r="M19" s="5"/>
      <c r="N19" s="5"/>
      <c r="O19" s="1"/>
    </row>
    <row r="20" spans="1:15" ht="15" thickBot="1">
      <c r="A20" s="7"/>
      <c r="B20" s="7"/>
      <c r="C20" s="7"/>
      <c r="D20" s="7"/>
      <c r="E20" s="7"/>
      <c r="F20" s="7"/>
      <c r="G20" s="7"/>
      <c r="H20" s="7"/>
      <c r="I20" s="14" t="s">
        <v>37</v>
      </c>
      <c r="J20" s="14">
        <v>0.1371333333333232</v>
      </c>
      <c r="K20" s="14">
        <v>5</v>
      </c>
      <c r="L20" s="14"/>
      <c r="M20" s="14"/>
      <c r="N20" s="14"/>
      <c r="O20" s="4"/>
    </row>
    <row r="21" spans="1:15" ht="14.25">
      <c r="A21" s="7"/>
      <c r="B21" s="7"/>
      <c r="C21" s="7"/>
      <c r="D21" s="7"/>
      <c r="E21" s="7"/>
      <c r="F21" s="7"/>
      <c r="G21" s="7"/>
      <c r="H21" s="7"/>
      <c r="I21" s="5"/>
      <c r="J21" s="5"/>
      <c r="K21" s="5"/>
      <c r="L21" s="5"/>
      <c r="M21" s="5"/>
      <c r="N21" s="5"/>
      <c r="O21" s="1"/>
    </row>
    <row r="22" spans="1:15" ht="14.25">
      <c r="A22" s="11" t="s">
        <v>57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5" ht="14.25">
      <c r="A23" s="5" t="s">
        <v>3</v>
      </c>
      <c r="B23" s="5"/>
      <c r="C23" s="5" t="s">
        <v>58</v>
      </c>
      <c r="D23" s="5"/>
      <c r="E23" s="5"/>
      <c r="F23" s="5"/>
      <c r="G23" s="5"/>
      <c r="H23" s="7"/>
      <c r="I23" s="7"/>
      <c r="J23" s="7"/>
      <c r="K23" s="7"/>
      <c r="L23" s="7"/>
      <c r="M23" s="7"/>
      <c r="N23" s="7"/>
    </row>
    <row r="24" spans="1:15" ht="14.25">
      <c r="A24" s="5"/>
      <c r="B24" s="42" t="s">
        <v>16</v>
      </c>
      <c r="C24" s="43"/>
      <c r="D24" s="44"/>
      <c r="E24" s="42" t="s">
        <v>17</v>
      </c>
      <c r="F24" s="43"/>
      <c r="G24" s="44"/>
      <c r="H24" s="42" t="s">
        <v>18</v>
      </c>
      <c r="I24" s="43"/>
      <c r="J24" s="44"/>
      <c r="K24" s="7"/>
      <c r="L24" s="7"/>
      <c r="M24" s="7"/>
      <c r="N24" s="7"/>
    </row>
    <row r="25" spans="1:15" ht="15" thickBot="1">
      <c r="A25" s="16" t="s">
        <v>7</v>
      </c>
      <c r="B25" s="17">
        <v>1</v>
      </c>
      <c r="C25" s="18">
        <v>2</v>
      </c>
      <c r="D25" s="19">
        <v>3</v>
      </c>
      <c r="E25" s="17">
        <v>4</v>
      </c>
      <c r="F25" s="18">
        <v>5</v>
      </c>
      <c r="G25" s="19">
        <v>6</v>
      </c>
      <c r="H25" s="17">
        <v>7</v>
      </c>
      <c r="I25" s="18">
        <v>8</v>
      </c>
      <c r="J25" s="19">
        <v>9</v>
      </c>
      <c r="K25" s="7"/>
      <c r="L25" s="7"/>
      <c r="M25" s="7"/>
      <c r="N25" s="7"/>
    </row>
    <row r="26" spans="1:15" ht="14.25">
      <c r="A26" s="20" t="s">
        <v>8</v>
      </c>
      <c r="B26" s="21">
        <v>140.29</v>
      </c>
      <c r="C26" s="22">
        <v>139.91</v>
      </c>
      <c r="D26" s="23">
        <v>140.76</v>
      </c>
      <c r="E26" s="21">
        <v>139.86000000000001</v>
      </c>
      <c r="F26" s="24">
        <v>140.07</v>
      </c>
      <c r="G26" s="23">
        <v>140.29</v>
      </c>
      <c r="H26" s="25">
        <v>140.19999999999999</v>
      </c>
      <c r="I26" s="22">
        <v>139.83000000000001</v>
      </c>
      <c r="J26" s="23">
        <v>140.16999999999999</v>
      </c>
      <c r="K26" s="7"/>
      <c r="L26" s="7"/>
      <c r="M26" s="7"/>
      <c r="N26" s="7"/>
    </row>
    <row r="27" spans="1:15" ht="14.25">
      <c r="A27" s="20" t="s">
        <v>9</v>
      </c>
      <c r="B27" s="26">
        <v>140.27000000000001</v>
      </c>
      <c r="C27" s="8">
        <v>139.66</v>
      </c>
      <c r="D27" s="27">
        <v>141.15</v>
      </c>
      <c r="E27" s="26">
        <v>140.34</v>
      </c>
      <c r="F27" s="8">
        <v>140.44</v>
      </c>
      <c r="G27" s="27">
        <v>140.09</v>
      </c>
      <c r="H27" s="26">
        <v>140.38</v>
      </c>
      <c r="I27" s="9">
        <v>140.32</v>
      </c>
      <c r="J27" s="27">
        <v>140.15</v>
      </c>
      <c r="K27" s="7"/>
      <c r="L27" s="7"/>
      <c r="M27" s="7"/>
      <c r="N27" s="7"/>
    </row>
    <row r="28" spans="1:15" ht="14.25">
      <c r="A28" s="20" t="s">
        <v>10</v>
      </c>
      <c r="B28" s="26">
        <v>140.69</v>
      </c>
      <c r="C28" s="8">
        <v>140.16</v>
      </c>
      <c r="D28" s="27">
        <v>141.03</v>
      </c>
      <c r="E28" s="26">
        <v>139.75</v>
      </c>
      <c r="F28" s="8">
        <v>140.44</v>
      </c>
      <c r="G28" s="27">
        <v>139.47999999999999</v>
      </c>
      <c r="H28" s="28">
        <v>140.4</v>
      </c>
      <c r="I28" s="8">
        <v>139.91</v>
      </c>
      <c r="J28" s="27">
        <v>140.32</v>
      </c>
      <c r="K28" s="7"/>
      <c r="L28" s="7"/>
      <c r="M28" s="7"/>
      <c r="N28" s="7"/>
    </row>
    <row r="29" spans="1:15" ht="14.25">
      <c r="A29" s="20" t="s">
        <v>11</v>
      </c>
      <c r="B29" s="26">
        <v>140.86000000000001</v>
      </c>
      <c r="C29" s="8">
        <v>139.99</v>
      </c>
      <c r="D29" s="27">
        <v>140.69</v>
      </c>
      <c r="E29" s="26">
        <v>139.25</v>
      </c>
      <c r="F29" s="8">
        <v>140.68</v>
      </c>
      <c r="G29" s="27">
        <v>139.94999999999999</v>
      </c>
      <c r="H29" s="26">
        <v>140.35</v>
      </c>
      <c r="I29" s="9">
        <v>140.1</v>
      </c>
      <c r="J29" s="29">
        <v>140.30000000000001</v>
      </c>
      <c r="K29" s="7"/>
      <c r="L29" s="7"/>
      <c r="M29" s="7"/>
      <c r="N29" s="7"/>
    </row>
    <row r="30" spans="1:15" ht="14.25">
      <c r="A30" s="20" t="s">
        <v>12</v>
      </c>
      <c r="B30" s="30">
        <f>AVERAGE(B26:B29)</f>
        <v>140.5275</v>
      </c>
      <c r="C30" s="30">
        <f t="shared" ref="C30:J30" si="0">AVERAGE(C26:C29)</f>
        <v>139.93</v>
      </c>
      <c r="D30" s="30">
        <f t="shared" si="0"/>
        <v>140.90749999999997</v>
      </c>
      <c r="E30" s="30">
        <f t="shared" si="0"/>
        <v>139.80000000000001</v>
      </c>
      <c r="F30" s="30">
        <f t="shared" si="0"/>
        <v>140.4075</v>
      </c>
      <c r="G30" s="30">
        <f t="shared" si="0"/>
        <v>139.95249999999999</v>
      </c>
      <c r="H30" s="30">
        <f t="shared" si="0"/>
        <v>140.33250000000001</v>
      </c>
      <c r="I30" s="30">
        <f t="shared" si="0"/>
        <v>140.04</v>
      </c>
      <c r="J30" s="31">
        <f t="shared" si="0"/>
        <v>140.23500000000001</v>
      </c>
      <c r="K30" s="7"/>
      <c r="L30" s="7"/>
      <c r="M30" s="7"/>
      <c r="N30" s="7"/>
    </row>
    <row r="31" spans="1:15" ht="14.25">
      <c r="A31" s="20" t="s">
        <v>1</v>
      </c>
      <c r="B31" s="30">
        <f>STDEVA(B26:B29)</f>
        <v>0.29420797632514251</v>
      </c>
      <c r="C31" s="30">
        <f t="shared" ref="C31:J31" si="1">STDEVA(C26:C29)</f>
        <v>0.20800641015763713</v>
      </c>
      <c r="D31" s="30">
        <f t="shared" si="1"/>
        <v>0.21823152842795707</v>
      </c>
      <c r="E31" s="30">
        <f t="shared" si="1"/>
        <v>0.44728812488894498</v>
      </c>
      <c r="F31" s="30">
        <f t="shared" si="1"/>
        <v>0.2518432051892659</v>
      </c>
      <c r="G31" s="30">
        <f t="shared" si="1"/>
        <v>0.3445165695096078</v>
      </c>
      <c r="H31" s="30">
        <f t="shared" si="1"/>
        <v>9.069178573609106E-2</v>
      </c>
      <c r="I31" s="30">
        <f t="shared" si="1"/>
        <v>0.21832697191749745</v>
      </c>
      <c r="J31" s="31">
        <f t="shared" si="1"/>
        <v>8.7368949480542912E-2</v>
      </c>
      <c r="K31" s="7"/>
      <c r="L31" s="7"/>
      <c r="M31" s="7"/>
      <c r="N31" s="7"/>
    </row>
    <row r="32" spans="1:15" ht="15" thickBot="1">
      <c r="A32" s="20" t="s">
        <v>14</v>
      </c>
      <c r="B32" s="32">
        <f>B31/B30*100</f>
        <v>0.20935971701278575</v>
      </c>
      <c r="C32" s="32">
        <f t="shared" ref="C32:J32" si="2">C31/C30*100</f>
        <v>0.14865033242166592</v>
      </c>
      <c r="D32" s="32">
        <f t="shared" si="2"/>
        <v>0.15487573651363987</v>
      </c>
      <c r="E32" s="32">
        <f t="shared" si="2"/>
        <v>0.3199485871880865</v>
      </c>
      <c r="F32" s="32">
        <f t="shared" si="2"/>
        <v>0.17936592075869587</v>
      </c>
      <c r="G32" s="32">
        <f t="shared" si="2"/>
        <v>0.24616678480885146</v>
      </c>
      <c r="H32" s="32">
        <f t="shared" si="2"/>
        <v>6.4626359350892393E-2</v>
      </c>
      <c r="I32" s="32">
        <f t="shared" si="2"/>
        <v>0.15590329328584507</v>
      </c>
      <c r="J32" s="33">
        <f t="shared" si="2"/>
        <v>6.23018144404342E-2</v>
      </c>
      <c r="K32" s="7"/>
      <c r="L32" s="7"/>
      <c r="M32" s="7"/>
      <c r="N32" s="7"/>
    </row>
    <row r="33" spans="1:14" ht="14.25">
      <c r="A33" s="20" t="s">
        <v>13</v>
      </c>
      <c r="B33" s="34">
        <f>AVERAGE(B30:J30)</f>
        <v>140.23694444444448</v>
      </c>
      <c r="C33" s="35"/>
      <c r="D33" s="35" t="s">
        <v>14</v>
      </c>
      <c r="E33" s="36">
        <f>STDEVA(B30:J30)/B33*100</f>
        <v>0.24921088710323588</v>
      </c>
      <c r="F33" s="35" t="s">
        <v>15</v>
      </c>
      <c r="G33" s="35">
        <f>STDEVA(B30:J30)</f>
        <v>0.34948573329647215</v>
      </c>
      <c r="H33" s="35"/>
      <c r="I33" s="35"/>
      <c r="J33" s="37"/>
      <c r="K33" s="7"/>
      <c r="L33" s="7"/>
      <c r="M33" s="7"/>
      <c r="N33" s="7"/>
    </row>
    <row r="34" spans="1:1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4.25">
      <c r="A35" s="5" t="s">
        <v>59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4.25">
      <c r="A36" s="7"/>
      <c r="B36" s="5" t="s">
        <v>60</v>
      </c>
      <c r="C36" s="5"/>
      <c r="D36" s="12"/>
      <c r="E36" s="5"/>
      <c r="F36" s="5"/>
      <c r="G36" s="13">
        <f>STDEVA(B30:J30)</f>
        <v>0.34948573329647215</v>
      </c>
      <c r="H36" s="7"/>
      <c r="I36" s="7"/>
      <c r="J36" s="7"/>
      <c r="K36" s="7"/>
      <c r="L36" s="7"/>
      <c r="M36" s="7"/>
      <c r="N36" s="7"/>
    </row>
    <row r="37" spans="1:14" ht="14.25">
      <c r="A37" s="5"/>
      <c r="B37" s="5" t="s">
        <v>42</v>
      </c>
      <c r="C37" s="5"/>
      <c r="D37" s="5" t="s">
        <v>21</v>
      </c>
      <c r="E37" s="5"/>
      <c r="F37" s="5"/>
      <c r="G37" s="13">
        <f>G36/SQRT(9)</f>
        <v>0.11649524443215738</v>
      </c>
      <c r="H37" s="7"/>
      <c r="I37" s="7"/>
      <c r="J37" s="7"/>
      <c r="K37" s="7"/>
      <c r="L37" s="7"/>
      <c r="M37" s="7"/>
      <c r="N37" s="7"/>
    </row>
    <row r="38" spans="1:14" ht="14.25">
      <c r="A38" s="5"/>
      <c r="B38" s="15" t="s">
        <v>61</v>
      </c>
      <c r="C38" s="5"/>
      <c r="D38" s="5"/>
      <c r="E38" s="5"/>
      <c r="F38" s="5"/>
      <c r="G38" s="13">
        <f>G37/B33*100</f>
        <v>8.3070295701078628E-2</v>
      </c>
      <c r="H38" s="7"/>
      <c r="I38" s="7"/>
      <c r="J38" s="7"/>
      <c r="K38" s="7"/>
      <c r="L38" s="7"/>
      <c r="M38" s="7"/>
      <c r="N38" s="7"/>
    </row>
    <row r="39" spans="1:14" ht="14.25">
      <c r="A39" s="5"/>
      <c r="B39" s="15"/>
      <c r="C39" s="5"/>
      <c r="D39" s="5"/>
      <c r="E39" s="5"/>
      <c r="F39" s="5"/>
      <c r="G39" s="13"/>
      <c r="H39" s="7"/>
      <c r="I39" s="7"/>
      <c r="J39" s="7"/>
      <c r="K39" s="7"/>
      <c r="L39" s="7"/>
      <c r="M39" s="7"/>
      <c r="N39" s="7"/>
    </row>
    <row r="40" spans="1:14" ht="14.25">
      <c r="A40" s="5" t="s">
        <v>62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4.25">
      <c r="A41" s="15" t="s">
        <v>63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4.25">
      <c r="A42" s="7"/>
      <c r="B42" s="5" t="s">
        <v>32</v>
      </c>
      <c r="C42" s="5"/>
      <c r="D42" s="5"/>
      <c r="E42" s="5"/>
      <c r="F42" s="5"/>
      <c r="G42" s="5"/>
      <c r="H42" s="5"/>
      <c r="I42" s="7"/>
      <c r="J42" s="7"/>
      <c r="K42" s="7"/>
      <c r="L42" s="7"/>
      <c r="M42" s="7"/>
      <c r="N42" s="7"/>
    </row>
    <row r="43" spans="1:14" ht="15" thickBot="1">
      <c r="A43" s="7"/>
      <c r="B43" s="5" t="s">
        <v>34</v>
      </c>
      <c r="C43" s="5"/>
      <c r="D43" s="5"/>
      <c r="E43" s="5"/>
      <c r="F43" s="5"/>
      <c r="G43" s="5"/>
      <c r="H43" s="5"/>
      <c r="I43" s="7"/>
      <c r="J43" s="7"/>
      <c r="K43" s="7"/>
      <c r="L43" s="7"/>
      <c r="M43" s="7"/>
      <c r="N43" s="7"/>
    </row>
    <row r="44" spans="1:14" ht="14.25">
      <c r="A44" s="7"/>
      <c r="B44" s="10" t="s">
        <v>35</v>
      </c>
      <c r="C44" s="10" t="s">
        <v>36</v>
      </c>
      <c r="D44" s="10" t="s">
        <v>37</v>
      </c>
      <c r="E44" s="10" t="s">
        <v>38</v>
      </c>
      <c r="F44" s="10" t="s">
        <v>39</v>
      </c>
      <c r="G44" s="5"/>
      <c r="H44" s="5"/>
      <c r="I44" s="7"/>
      <c r="J44" s="7"/>
      <c r="K44" s="7"/>
      <c r="L44" s="7"/>
      <c r="M44" s="7"/>
      <c r="N44" s="7"/>
    </row>
    <row r="45" spans="1:14" ht="14.25">
      <c r="A45" s="7"/>
      <c r="B45" s="5" t="s">
        <v>64</v>
      </c>
      <c r="C45" s="5">
        <v>1</v>
      </c>
      <c r="D45" s="5">
        <v>140.5275</v>
      </c>
      <c r="E45" s="5">
        <v>140.5275</v>
      </c>
      <c r="F45" s="5" t="e">
        <v>#DIV/0!</v>
      </c>
      <c r="G45" s="5"/>
      <c r="H45" s="5"/>
      <c r="I45" s="7"/>
      <c r="J45" s="7"/>
      <c r="K45" s="7"/>
      <c r="L45" s="7"/>
      <c r="M45" s="7"/>
      <c r="N45" s="7"/>
    </row>
    <row r="46" spans="1:14" ht="14.25">
      <c r="A46" s="7"/>
      <c r="B46" s="5" t="s">
        <v>65</v>
      </c>
      <c r="C46" s="5">
        <v>1</v>
      </c>
      <c r="D46" s="5">
        <v>139.93</v>
      </c>
      <c r="E46" s="5">
        <v>139.93</v>
      </c>
      <c r="F46" s="5" t="e">
        <v>#DIV/0!</v>
      </c>
      <c r="G46" s="5"/>
      <c r="H46" s="5"/>
      <c r="I46" s="7"/>
      <c r="J46" s="7"/>
      <c r="K46" s="7"/>
      <c r="L46" s="7"/>
      <c r="M46" s="7"/>
      <c r="N46" s="7"/>
    </row>
    <row r="47" spans="1:14" ht="14.25">
      <c r="A47" s="7"/>
      <c r="B47" s="5" t="s">
        <v>66</v>
      </c>
      <c r="C47" s="5">
        <v>1</v>
      </c>
      <c r="D47" s="5">
        <v>140.90749999999997</v>
      </c>
      <c r="E47" s="5">
        <v>140.90749999999997</v>
      </c>
      <c r="F47" s="5" t="e">
        <v>#DIV/0!</v>
      </c>
      <c r="G47" s="5"/>
      <c r="H47" s="5"/>
      <c r="I47" s="7"/>
      <c r="J47" s="7"/>
      <c r="K47" s="7"/>
      <c r="L47" s="7"/>
      <c r="M47" s="7"/>
      <c r="N47" s="7"/>
    </row>
    <row r="48" spans="1:14" ht="14.25">
      <c r="A48" s="7"/>
      <c r="B48" s="5" t="s">
        <v>67</v>
      </c>
      <c r="C48" s="5">
        <v>1</v>
      </c>
      <c r="D48" s="5">
        <v>139.80000000000001</v>
      </c>
      <c r="E48" s="5">
        <v>139.80000000000001</v>
      </c>
      <c r="F48" s="5" t="e">
        <v>#DIV/0!</v>
      </c>
      <c r="G48" s="5"/>
      <c r="H48" s="5"/>
      <c r="I48" s="7"/>
      <c r="J48" s="7"/>
      <c r="K48" s="7"/>
      <c r="L48" s="7"/>
      <c r="M48" s="7"/>
      <c r="N48" s="7"/>
    </row>
    <row r="49" spans="1:14" ht="14.25">
      <c r="A49" s="7"/>
      <c r="B49" s="5" t="s">
        <v>68</v>
      </c>
      <c r="C49" s="5">
        <v>1</v>
      </c>
      <c r="D49" s="5">
        <v>140.4075</v>
      </c>
      <c r="E49" s="5">
        <v>140.4075</v>
      </c>
      <c r="F49" s="5" t="e">
        <v>#DIV/0!</v>
      </c>
      <c r="G49" s="5"/>
      <c r="H49" s="5"/>
      <c r="I49" s="7"/>
      <c r="J49" s="7"/>
      <c r="K49" s="7"/>
      <c r="L49" s="7"/>
      <c r="M49" s="7"/>
      <c r="N49" s="7"/>
    </row>
    <row r="50" spans="1:14" ht="14.25">
      <c r="A50" s="7"/>
      <c r="B50" s="5" t="s">
        <v>69</v>
      </c>
      <c r="C50" s="5">
        <v>1</v>
      </c>
      <c r="D50" s="5">
        <v>139.95249999999999</v>
      </c>
      <c r="E50" s="5">
        <v>139.95249999999999</v>
      </c>
      <c r="F50" s="5" t="e">
        <v>#DIV/0!</v>
      </c>
      <c r="G50" s="5"/>
      <c r="H50" s="5"/>
      <c r="I50" s="7"/>
      <c r="J50" s="7"/>
      <c r="K50" s="7"/>
      <c r="L50" s="7"/>
      <c r="M50" s="7"/>
      <c r="N50" s="7"/>
    </row>
    <row r="51" spans="1:14" ht="14.25">
      <c r="A51" s="7"/>
      <c r="B51" s="5" t="s">
        <v>70</v>
      </c>
      <c r="C51" s="5">
        <v>1</v>
      </c>
      <c r="D51" s="5">
        <v>140.33250000000001</v>
      </c>
      <c r="E51" s="5">
        <v>140.33250000000001</v>
      </c>
      <c r="F51" s="5" t="e">
        <v>#DIV/0!</v>
      </c>
      <c r="G51" s="5"/>
      <c r="H51" s="5"/>
      <c r="I51" s="7"/>
      <c r="J51" s="7"/>
      <c r="K51" s="7"/>
      <c r="L51" s="7"/>
      <c r="M51" s="7"/>
      <c r="N51" s="7"/>
    </row>
    <row r="52" spans="1:14" ht="14.25">
      <c r="A52" s="7"/>
      <c r="B52" s="5" t="s">
        <v>71</v>
      </c>
      <c r="C52" s="5">
        <v>1</v>
      </c>
      <c r="D52" s="5">
        <v>140.04</v>
      </c>
      <c r="E52" s="5">
        <v>140.04</v>
      </c>
      <c r="F52" s="5" t="e">
        <v>#DIV/0!</v>
      </c>
      <c r="G52" s="5"/>
      <c r="H52" s="5"/>
      <c r="I52" s="7"/>
      <c r="J52" s="7"/>
      <c r="K52" s="7"/>
      <c r="L52" s="7"/>
      <c r="M52" s="7"/>
      <c r="N52" s="7"/>
    </row>
    <row r="53" spans="1:14" ht="15" thickBot="1">
      <c r="A53" s="7"/>
      <c r="B53" s="14" t="s">
        <v>72</v>
      </c>
      <c r="C53" s="14">
        <v>1</v>
      </c>
      <c r="D53" s="14">
        <v>140.23500000000001</v>
      </c>
      <c r="E53" s="14">
        <v>140.23500000000001</v>
      </c>
      <c r="F53" s="14" t="e">
        <v>#DIV/0!</v>
      </c>
      <c r="G53" s="5"/>
      <c r="H53" s="5"/>
      <c r="I53" s="7"/>
      <c r="J53" s="7"/>
      <c r="K53" s="7"/>
      <c r="L53" s="7"/>
      <c r="M53" s="7"/>
      <c r="N53" s="7"/>
    </row>
    <row r="54" spans="1:14" ht="14.25">
      <c r="A54" s="7"/>
      <c r="B54" s="5"/>
      <c r="C54" s="5"/>
      <c r="D54" s="5"/>
      <c r="E54" s="5"/>
      <c r="F54" s="5"/>
      <c r="G54" s="5"/>
      <c r="H54" s="5"/>
      <c r="I54" s="7"/>
      <c r="J54" s="7"/>
      <c r="K54" s="7"/>
      <c r="L54" s="7"/>
      <c r="M54" s="7"/>
      <c r="N54" s="7"/>
    </row>
    <row r="55" spans="1:14" ht="15" thickBot="1">
      <c r="A55" s="7"/>
      <c r="B55" s="5" t="s">
        <v>46</v>
      </c>
      <c r="C55" s="5"/>
      <c r="D55" s="5"/>
      <c r="E55" s="5"/>
      <c r="F55" s="5"/>
      <c r="G55" s="5"/>
      <c r="H55" s="5"/>
      <c r="I55" s="7"/>
      <c r="J55" s="7"/>
      <c r="K55" s="7"/>
      <c r="L55" s="7"/>
      <c r="M55" s="7"/>
      <c r="N55" s="7"/>
    </row>
    <row r="56" spans="1:14" ht="14.25">
      <c r="A56" s="7"/>
      <c r="B56" s="10" t="s">
        <v>47</v>
      </c>
      <c r="C56" s="10" t="s">
        <v>48</v>
      </c>
      <c r="D56" s="10" t="s">
        <v>49</v>
      </c>
      <c r="E56" s="10" t="s">
        <v>39</v>
      </c>
      <c r="F56" s="10" t="s">
        <v>50</v>
      </c>
      <c r="G56" s="10" t="s">
        <v>51</v>
      </c>
      <c r="H56" s="10" t="s">
        <v>73</v>
      </c>
      <c r="I56" s="7"/>
      <c r="J56" s="7"/>
      <c r="K56" s="7"/>
      <c r="L56" s="7"/>
      <c r="M56" s="7"/>
      <c r="N56" s="7"/>
    </row>
    <row r="57" spans="1:14" ht="14.25">
      <c r="A57" s="7"/>
      <c r="B57" s="5" t="s">
        <v>53</v>
      </c>
      <c r="C57" s="5">
        <v>0.97712222222218281</v>
      </c>
      <c r="D57" s="5">
        <v>8</v>
      </c>
      <c r="E57" s="5">
        <v>0.12214027777777285</v>
      </c>
      <c r="F57" s="5">
        <v>65535</v>
      </c>
      <c r="G57" s="5" t="e">
        <v>#NUM!</v>
      </c>
      <c r="H57" s="5" t="e">
        <v>#NUM!</v>
      </c>
      <c r="I57" s="7"/>
      <c r="J57" s="7"/>
      <c r="K57" s="7"/>
      <c r="L57" s="7"/>
      <c r="M57" s="7"/>
      <c r="N57" s="7"/>
    </row>
    <row r="58" spans="1:14" ht="14.25">
      <c r="A58" s="7"/>
      <c r="B58" s="5" t="s">
        <v>55</v>
      </c>
      <c r="C58" s="5">
        <v>0</v>
      </c>
      <c r="D58" s="5">
        <v>0</v>
      </c>
      <c r="E58" s="5">
        <v>65535</v>
      </c>
      <c r="F58" s="5"/>
      <c r="G58" s="5"/>
      <c r="H58" s="5"/>
      <c r="I58" s="7"/>
      <c r="J58" s="7"/>
      <c r="K58" s="7"/>
      <c r="L58" s="7"/>
      <c r="M58" s="7"/>
      <c r="N58" s="7"/>
    </row>
    <row r="59" spans="1:14" ht="14.25">
      <c r="A59" s="7"/>
      <c r="B59" s="5"/>
      <c r="C59" s="5"/>
      <c r="D59" s="5"/>
      <c r="E59" s="5"/>
      <c r="F59" s="5"/>
      <c r="G59" s="5"/>
      <c r="H59" s="5"/>
      <c r="I59" s="7"/>
      <c r="J59" s="7"/>
      <c r="K59" s="7"/>
      <c r="L59" s="7"/>
      <c r="M59" s="7"/>
      <c r="N59" s="7"/>
    </row>
    <row r="60" spans="1:14" ht="15" thickBot="1">
      <c r="A60" s="7"/>
      <c r="B60" s="14" t="s">
        <v>37</v>
      </c>
      <c r="C60" s="14">
        <v>0.97712222222218281</v>
      </c>
      <c r="D60" s="14">
        <v>8</v>
      </c>
      <c r="E60" s="14"/>
      <c r="F60" s="14"/>
      <c r="G60" s="14"/>
      <c r="H60" s="14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4.25">
      <c r="A62" s="7"/>
      <c r="B62" s="15" t="s">
        <v>45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>
      <c r="A63" s="7"/>
      <c r="B63" s="5" t="s">
        <v>20</v>
      </c>
      <c r="C63" s="5"/>
      <c r="D63" s="5"/>
      <c r="E63" s="5" t="s">
        <v>21</v>
      </c>
      <c r="F63" s="5"/>
      <c r="G63" s="5"/>
      <c r="H63" s="7"/>
      <c r="I63" s="7"/>
      <c r="J63" s="7"/>
      <c r="K63" s="7"/>
      <c r="L63" s="7"/>
      <c r="M63" s="7"/>
      <c r="N63" s="7"/>
    </row>
    <row r="64" spans="1:14" ht="14.25">
      <c r="A64" s="7"/>
      <c r="B64" s="5" t="s">
        <v>52</v>
      </c>
      <c r="C64" s="5"/>
      <c r="D64" s="5"/>
      <c r="E64" s="5"/>
      <c r="F64" s="5"/>
      <c r="G64" s="13">
        <f>E57</f>
        <v>0.12214027777777285</v>
      </c>
      <c r="H64" s="7"/>
      <c r="I64" s="7"/>
      <c r="J64" s="7"/>
      <c r="K64" s="7"/>
      <c r="L64" s="7"/>
      <c r="M64" s="7"/>
      <c r="N64" s="7"/>
    </row>
    <row r="65" spans="1:14" ht="16.5">
      <c r="A65" s="7"/>
      <c r="B65" s="5" t="s">
        <v>54</v>
      </c>
      <c r="C65" s="5"/>
      <c r="D65" s="5"/>
      <c r="E65" s="5"/>
      <c r="F65" s="5"/>
      <c r="G65" s="13">
        <f>SQRT(G64/9)</f>
        <v>0.11649524443215738</v>
      </c>
      <c r="H65" s="7"/>
      <c r="I65" s="7"/>
      <c r="J65" s="7"/>
      <c r="K65" s="7"/>
      <c r="L65" s="7"/>
      <c r="M65" s="7"/>
      <c r="N65" s="7"/>
    </row>
    <row r="66" spans="1:14" ht="14.25">
      <c r="A66" s="7"/>
      <c r="B66" s="15" t="s">
        <v>56</v>
      </c>
      <c r="C66" s="5"/>
      <c r="D66" s="5"/>
      <c r="E66" s="5"/>
      <c r="F66" s="5"/>
      <c r="G66" s="13">
        <f>G65/B33*100</f>
        <v>8.3070295701078628E-2</v>
      </c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5" t="s">
        <v>74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7"/>
    </row>
    <row r="69" spans="1:14" ht="14.25">
      <c r="A69" s="5" t="s">
        <v>75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7"/>
    </row>
    <row r="70" spans="1:14" ht="14.25">
      <c r="A70" s="5"/>
      <c r="B70" s="5" t="s">
        <v>76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7"/>
    </row>
    <row r="71" spans="1:14" ht="15">
      <c r="A71" s="5"/>
      <c r="B71" s="5" t="s">
        <v>77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7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7"/>
    </row>
    <row r="73" spans="1:14" ht="14.25">
      <c r="A73" s="5" t="s">
        <v>78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7"/>
    </row>
    <row r="74" spans="1:14" ht="15">
      <c r="A74" s="5"/>
      <c r="B74" s="5" t="s">
        <v>79</v>
      </c>
      <c r="C74" s="5"/>
      <c r="D74" s="5"/>
      <c r="E74" s="5"/>
      <c r="F74" s="5"/>
      <c r="G74" s="5"/>
      <c r="H74" s="5" t="s">
        <v>80</v>
      </c>
      <c r="I74" s="5"/>
      <c r="J74" s="5"/>
      <c r="K74" s="5"/>
      <c r="L74" s="5"/>
      <c r="M74" s="5"/>
      <c r="N74" s="7"/>
    </row>
    <row r="75" spans="1:14" ht="15">
      <c r="A75" s="5"/>
      <c r="B75" s="5" t="s">
        <v>81</v>
      </c>
      <c r="C75" s="5"/>
      <c r="D75" s="5"/>
      <c r="E75" s="5"/>
      <c r="F75" s="5"/>
      <c r="G75" s="5"/>
      <c r="H75" s="5" t="s">
        <v>82</v>
      </c>
      <c r="I75" s="5"/>
      <c r="J75" s="5"/>
      <c r="K75" s="5"/>
      <c r="L75" s="5"/>
      <c r="M75" s="5"/>
      <c r="N75" s="7"/>
    </row>
    <row r="76" spans="1:14" ht="14.25">
      <c r="A76" s="5"/>
      <c r="B76" s="5" t="s">
        <v>83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7"/>
    </row>
    <row r="77" spans="1:14" ht="18">
      <c r="A77" s="5"/>
      <c r="B77" s="5" t="s">
        <v>84</v>
      </c>
      <c r="C77" s="5"/>
      <c r="D77" s="5"/>
      <c r="E77" s="5"/>
      <c r="F77" s="5"/>
      <c r="G77" s="5"/>
      <c r="H77" s="38">
        <v>4.8300000000000003E-2</v>
      </c>
      <c r="I77" s="5"/>
      <c r="J77" s="5"/>
      <c r="K77" s="5"/>
      <c r="L77" s="5"/>
      <c r="M77" s="5"/>
      <c r="N77" s="7"/>
    </row>
    <row r="78" spans="1:14" ht="16.5">
      <c r="A78" s="5"/>
      <c r="B78" s="5"/>
      <c r="C78" s="5" t="s">
        <v>85</v>
      </c>
      <c r="D78" s="5"/>
      <c r="E78" s="5"/>
      <c r="F78" s="5"/>
      <c r="G78" s="5"/>
      <c r="H78" s="5" t="s">
        <v>86</v>
      </c>
      <c r="I78" s="5"/>
      <c r="J78" s="5"/>
      <c r="K78" s="5"/>
      <c r="L78" s="5"/>
      <c r="M78" s="5"/>
      <c r="N78" s="7"/>
    </row>
    <row r="79" spans="1:14" ht="14.25">
      <c r="A79" s="5"/>
      <c r="B79" s="5"/>
      <c r="C79" s="5"/>
      <c r="D79" s="5"/>
      <c r="E79" s="5"/>
      <c r="F79" s="5"/>
      <c r="G79" s="39" t="s">
        <v>27</v>
      </c>
      <c r="H79" s="40">
        <f>SQRT(0.0483*0.0483+0.178*0.178)</f>
        <v>0.18443668290229032</v>
      </c>
      <c r="I79" s="5"/>
      <c r="J79" s="5"/>
      <c r="K79" s="5"/>
      <c r="L79" s="5"/>
      <c r="M79" s="5"/>
      <c r="N79" s="7"/>
    </row>
    <row r="80" spans="1:14" ht="14.25">
      <c r="A80" s="5"/>
      <c r="B80" s="5"/>
      <c r="C80" s="5" t="s">
        <v>87</v>
      </c>
      <c r="D80" s="5"/>
      <c r="E80" s="5" t="s">
        <v>23</v>
      </c>
      <c r="F80" s="5"/>
      <c r="G80" s="5"/>
      <c r="H80" s="13" t="s">
        <v>88</v>
      </c>
      <c r="I80" s="5"/>
      <c r="J80" s="5"/>
      <c r="K80" s="5"/>
      <c r="L80" s="5"/>
      <c r="M80" s="5"/>
      <c r="N80" s="7"/>
    </row>
    <row r="81" spans="1:17" ht="15">
      <c r="A81" s="5"/>
      <c r="B81" s="5"/>
      <c r="C81" s="5"/>
      <c r="D81" s="5"/>
      <c r="E81" s="5" t="s">
        <v>89</v>
      </c>
      <c r="F81" s="5"/>
      <c r="G81" s="5"/>
      <c r="H81" s="13" t="s">
        <v>90</v>
      </c>
      <c r="I81" s="5"/>
      <c r="J81" s="5"/>
      <c r="K81" s="5"/>
      <c r="L81" s="5"/>
      <c r="M81" s="5"/>
      <c r="N81" s="7"/>
    </row>
    <row r="82" spans="1:17" ht="15">
      <c r="A82" s="5"/>
      <c r="B82" s="5"/>
      <c r="C82" s="5" t="s">
        <v>91</v>
      </c>
      <c r="D82" s="5"/>
      <c r="E82" s="5" t="s">
        <v>92</v>
      </c>
      <c r="F82" s="5"/>
      <c r="G82" s="5"/>
      <c r="H82" s="13"/>
      <c r="I82" s="5"/>
      <c r="J82" s="5"/>
      <c r="K82" s="5"/>
      <c r="L82" s="5"/>
      <c r="M82" s="5"/>
      <c r="N82" s="7"/>
    </row>
    <row r="83" spans="1:17" ht="14.25">
      <c r="A83" s="5"/>
      <c r="B83" s="5" t="s">
        <v>93</v>
      </c>
      <c r="C83" s="5"/>
      <c r="D83" s="5"/>
      <c r="E83" s="5"/>
      <c r="F83" s="5"/>
      <c r="G83" s="5"/>
      <c r="H83" s="38">
        <v>8.3099999999999993E-2</v>
      </c>
      <c r="I83" s="5"/>
      <c r="J83" s="5"/>
      <c r="K83" s="5"/>
      <c r="L83" s="5"/>
      <c r="M83" s="5"/>
      <c r="N83" s="7"/>
    </row>
    <row r="84" spans="1:17" ht="18">
      <c r="A84" s="5"/>
      <c r="B84" s="5"/>
      <c r="C84" s="41" t="s">
        <v>28</v>
      </c>
      <c r="D84" s="5"/>
      <c r="E84" s="5"/>
      <c r="F84" s="5"/>
      <c r="G84" s="5"/>
      <c r="H84" s="38"/>
      <c r="I84" s="5"/>
      <c r="J84" s="5"/>
      <c r="K84" s="5"/>
      <c r="L84" s="5"/>
      <c r="M84" s="5"/>
      <c r="N84" s="7"/>
    </row>
    <row r="85" spans="1:17" ht="16.5">
      <c r="A85" s="5"/>
      <c r="B85" s="5"/>
      <c r="C85" s="5" t="s">
        <v>85</v>
      </c>
      <c r="D85" s="5"/>
      <c r="E85" s="5"/>
      <c r="F85" s="5"/>
      <c r="G85" s="39"/>
      <c r="H85" s="5" t="s">
        <v>94</v>
      </c>
      <c r="I85" s="5"/>
      <c r="J85" s="5"/>
      <c r="K85" s="5"/>
      <c r="L85" s="5"/>
      <c r="M85" s="5"/>
      <c r="N85" s="7"/>
    </row>
    <row r="86" spans="1:17" ht="14.25">
      <c r="A86" s="5"/>
      <c r="B86" s="5"/>
      <c r="C86" s="5"/>
      <c r="D86" s="5"/>
      <c r="E86" s="5"/>
      <c r="F86" s="5"/>
      <c r="G86" s="39" t="s">
        <v>27</v>
      </c>
      <c r="H86" s="40">
        <f>SQRT(0.0831*0.0831+0.178*0.178)</f>
        <v>0.19644238341050538</v>
      </c>
      <c r="I86" s="5"/>
      <c r="J86" s="5"/>
      <c r="K86" s="5"/>
      <c r="L86" s="5"/>
      <c r="M86" s="5"/>
      <c r="N86" s="7"/>
    </row>
    <row r="87" spans="1:17" ht="14.25">
      <c r="A87" s="5"/>
      <c r="B87" s="5"/>
      <c r="C87" s="5" t="s">
        <v>87</v>
      </c>
      <c r="D87" s="5"/>
      <c r="E87" s="5" t="s">
        <v>24</v>
      </c>
      <c r="F87" s="5"/>
      <c r="G87" s="5"/>
      <c r="H87" s="13" t="s">
        <v>95</v>
      </c>
      <c r="I87" s="5"/>
      <c r="J87" s="5"/>
      <c r="K87" s="5"/>
      <c r="L87" s="5"/>
      <c r="M87" s="5"/>
      <c r="N87" s="7"/>
    </row>
    <row r="88" spans="1:17" ht="15">
      <c r="A88" s="5"/>
      <c r="B88" s="5"/>
      <c r="C88" s="5"/>
      <c r="D88" s="5"/>
      <c r="E88" s="5" t="s">
        <v>89</v>
      </c>
      <c r="F88" s="5"/>
      <c r="G88" s="5"/>
      <c r="H88" s="13" t="s">
        <v>96</v>
      </c>
      <c r="I88" s="5"/>
      <c r="J88" s="5"/>
      <c r="K88" s="5"/>
      <c r="L88" s="5"/>
      <c r="M88" s="5"/>
      <c r="N88" s="7"/>
    </row>
    <row r="89" spans="1:17" ht="15">
      <c r="A89" s="5"/>
      <c r="B89" s="5"/>
      <c r="C89" s="5" t="s">
        <v>91</v>
      </c>
      <c r="D89" s="5"/>
      <c r="E89" s="5" t="s">
        <v>97</v>
      </c>
      <c r="F89" s="5"/>
      <c r="G89" s="5"/>
      <c r="H89" s="13"/>
      <c r="I89" s="5"/>
      <c r="J89" s="5"/>
      <c r="K89" s="5"/>
      <c r="L89" s="5"/>
      <c r="M89" s="5"/>
      <c r="N89" s="7"/>
    </row>
    <row r="90" spans="1:17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7" ht="14.25">
      <c r="A91" s="5" t="s">
        <v>98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7"/>
    </row>
    <row r="92" spans="1:17" ht="15">
      <c r="A92" s="6"/>
      <c r="B92" s="5" t="s">
        <v>99</v>
      </c>
      <c r="C92" s="5"/>
      <c r="D92" s="5"/>
      <c r="E92" s="5"/>
      <c r="F92" s="5"/>
      <c r="G92" s="5"/>
      <c r="H92" s="5"/>
      <c r="I92" s="5"/>
      <c r="J92" s="5"/>
      <c r="K92" s="5"/>
      <c r="L92" s="11"/>
      <c r="M92" s="11"/>
      <c r="N92" s="11"/>
      <c r="O92" s="2"/>
      <c r="P92" s="2"/>
      <c r="Q92" s="2"/>
    </row>
    <row r="93" spans="1:17" ht="15">
      <c r="A93" s="6"/>
      <c r="B93" s="5"/>
      <c r="C93" s="5" t="s">
        <v>100</v>
      </c>
      <c r="D93" s="5"/>
      <c r="E93" s="5"/>
      <c r="F93" s="5"/>
      <c r="G93" s="5"/>
      <c r="H93" s="5"/>
      <c r="I93" s="5"/>
      <c r="J93" s="5"/>
      <c r="K93" s="5"/>
      <c r="L93" s="11"/>
      <c r="M93" s="11"/>
      <c r="N93" s="11"/>
      <c r="O93" s="2"/>
      <c r="P93" s="2"/>
      <c r="Q93" s="2"/>
    </row>
    <row r="94" spans="1:17" ht="15">
      <c r="A94" s="6"/>
      <c r="B94" s="5"/>
      <c r="C94" s="5" t="s">
        <v>101</v>
      </c>
      <c r="D94" s="5"/>
      <c r="E94" s="5"/>
      <c r="F94" s="5"/>
      <c r="G94" s="5"/>
      <c r="H94" s="5"/>
      <c r="I94" s="5"/>
      <c r="J94" s="5"/>
      <c r="K94" s="5"/>
      <c r="L94" s="11"/>
      <c r="M94" s="11"/>
      <c r="N94" s="11"/>
      <c r="O94" s="2"/>
      <c r="P94" s="2"/>
      <c r="Q94" s="2"/>
    </row>
    <row r="95" spans="1:17" ht="15">
      <c r="A95" s="6"/>
      <c r="B95" s="5"/>
      <c r="C95" s="5" t="s">
        <v>102</v>
      </c>
      <c r="D95" s="5"/>
      <c r="E95" s="5"/>
      <c r="F95" s="5"/>
      <c r="G95" s="5"/>
      <c r="H95" s="5"/>
      <c r="I95" s="5"/>
      <c r="J95" s="5"/>
      <c r="K95" s="5"/>
      <c r="L95" s="11"/>
      <c r="M95" s="11"/>
      <c r="N95" s="11"/>
      <c r="O95" s="2"/>
      <c r="P95" s="2"/>
      <c r="Q95" s="2"/>
    </row>
    <row r="96" spans="1:17" ht="15">
      <c r="A96" s="6"/>
      <c r="B96" s="5"/>
      <c r="C96" s="5" t="s">
        <v>103</v>
      </c>
      <c r="D96" s="5"/>
      <c r="E96" s="5"/>
      <c r="F96" s="5"/>
      <c r="G96" s="5"/>
      <c r="H96" s="5"/>
      <c r="I96" s="5"/>
      <c r="J96" s="5"/>
      <c r="K96" s="5"/>
      <c r="L96" s="11"/>
      <c r="M96" s="11"/>
      <c r="N96" s="11"/>
      <c r="O96" s="2"/>
      <c r="P96" s="2"/>
      <c r="Q96" s="2"/>
    </row>
    <row r="97" spans="1:17" ht="15">
      <c r="A97" s="6"/>
      <c r="B97" s="5" t="s">
        <v>104</v>
      </c>
      <c r="C97" s="5"/>
      <c r="D97" s="5"/>
      <c r="E97" s="5"/>
      <c r="F97" s="5"/>
      <c r="G97" s="5"/>
      <c r="H97" s="5"/>
      <c r="I97" s="5"/>
      <c r="J97" s="5"/>
      <c r="K97" s="5"/>
      <c r="L97" s="11"/>
      <c r="M97" s="11"/>
      <c r="N97" s="11"/>
      <c r="O97" s="2"/>
      <c r="P97" s="2"/>
      <c r="Q97" s="2"/>
    </row>
    <row r="98" spans="1:17" ht="15">
      <c r="A98" s="6"/>
      <c r="B98" s="5"/>
      <c r="C98" s="5" t="s">
        <v>105</v>
      </c>
      <c r="D98" s="5"/>
      <c r="E98" s="5"/>
      <c r="F98" s="5"/>
      <c r="G98" s="5"/>
      <c r="H98" s="5"/>
      <c r="I98" s="5"/>
      <c r="J98" s="5"/>
      <c r="K98" s="5"/>
      <c r="L98" s="11"/>
      <c r="M98" s="11"/>
      <c r="N98" s="11"/>
      <c r="O98" s="2"/>
      <c r="P98" s="2"/>
      <c r="Q98" s="2"/>
    </row>
    <row r="99" spans="1:17" ht="15">
      <c r="A99" s="6"/>
      <c r="B99" s="5"/>
      <c r="C99" s="5" t="s">
        <v>106</v>
      </c>
      <c r="D99" s="5"/>
      <c r="E99" s="5"/>
      <c r="F99" s="5"/>
      <c r="G99" s="5"/>
      <c r="H99" s="5"/>
      <c r="I99" s="5"/>
      <c r="J99" s="5"/>
      <c r="K99" s="5"/>
      <c r="L99" s="11"/>
      <c r="M99" s="11"/>
      <c r="N99" s="11"/>
      <c r="O99" s="2"/>
      <c r="P99" s="2"/>
      <c r="Q99" s="2"/>
    </row>
    <row r="100" spans="1:17" ht="15">
      <c r="A100" s="6"/>
      <c r="B100" s="5"/>
      <c r="C100" s="5" t="s">
        <v>107</v>
      </c>
      <c r="D100" s="5"/>
      <c r="E100" s="5"/>
      <c r="F100" s="5"/>
      <c r="G100" s="5"/>
      <c r="H100" s="5"/>
      <c r="I100" s="5"/>
      <c r="J100" s="5"/>
      <c r="K100" s="5"/>
      <c r="L100" s="11"/>
      <c r="M100" s="11"/>
      <c r="N100" s="11"/>
      <c r="O100" s="2"/>
      <c r="P100" s="2"/>
      <c r="Q100" s="2"/>
    </row>
    <row r="101" spans="1:17" ht="15">
      <c r="A101" s="6"/>
      <c r="B101" s="5"/>
      <c r="C101" s="5" t="s">
        <v>108</v>
      </c>
      <c r="D101" s="5"/>
      <c r="E101" s="5"/>
      <c r="F101" s="5"/>
      <c r="G101" s="5"/>
      <c r="H101" s="5"/>
      <c r="I101" s="5"/>
      <c r="J101" s="5"/>
      <c r="K101" s="5"/>
      <c r="L101" s="11"/>
      <c r="M101" s="11"/>
      <c r="N101" s="11"/>
      <c r="O101" s="2"/>
      <c r="P101" s="2"/>
      <c r="Q101" s="2"/>
    </row>
    <row r="102" spans="1:17" ht="15">
      <c r="A102" s="6"/>
      <c r="B102" s="5"/>
      <c r="C102" s="5" t="s">
        <v>109</v>
      </c>
      <c r="D102" s="5"/>
      <c r="E102" s="5"/>
      <c r="F102" s="5"/>
      <c r="G102" s="5"/>
      <c r="H102" s="5"/>
      <c r="I102" s="5"/>
      <c r="J102" s="5"/>
      <c r="K102" s="5"/>
      <c r="L102" s="11"/>
      <c r="M102" s="11"/>
      <c r="N102" s="11"/>
      <c r="O102" s="2"/>
      <c r="P102" s="2"/>
      <c r="Q102" s="2"/>
    </row>
    <row r="103" spans="1:17" ht="14.25">
      <c r="A103" s="5"/>
      <c r="B103" s="5" t="s">
        <v>83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7"/>
    </row>
    <row r="104" spans="1:17" ht="18">
      <c r="A104" s="5"/>
      <c r="B104" s="5" t="s">
        <v>110</v>
      </c>
      <c r="C104" s="5"/>
      <c r="D104" s="5"/>
      <c r="E104" s="5"/>
      <c r="F104" s="5"/>
      <c r="G104" s="5"/>
      <c r="H104" s="38">
        <v>4.8300000000000003E-2</v>
      </c>
      <c r="I104" s="5"/>
      <c r="J104" s="5"/>
      <c r="K104" s="5"/>
      <c r="L104" s="5"/>
      <c r="M104" s="5"/>
      <c r="N104" s="7"/>
    </row>
    <row r="105" spans="1:17" ht="16.5">
      <c r="A105" s="5"/>
      <c r="B105" s="5"/>
      <c r="C105" s="5" t="s">
        <v>85</v>
      </c>
      <c r="D105" s="5"/>
      <c r="E105" s="5"/>
      <c r="F105" s="5"/>
      <c r="G105" s="5"/>
      <c r="H105" s="5" t="s">
        <v>111</v>
      </c>
      <c r="I105" s="5"/>
      <c r="J105" s="5"/>
      <c r="K105" s="5"/>
      <c r="L105" s="5"/>
      <c r="M105" s="5"/>
      <c r="N105" s="7"/>
    </row>
    <row r="106" spans="1:17" ht="14.25">
      <c r="A106" s="5"/>
      <c r="B106" s="5"/>
      <c r="C106" s="5"/>
      <c r="D106" s="5"/>
      <c r="E106" s="5"/>
      <c r="F106" s="5"/>
      <c r="G106" s="5"/>
      <c r="H106" s="13">
        <f>SQRT(0.0483*0.0483+0.178*0.178+0.064*0.064+0.087*0.087)</f>
        <v>0.21373322156370542</v>
      </c>
      <c r="I106" s="5"/>
      <c r="J106" s="5"/>
      <c r="K106" s="5"/>
      <c r="L106" s="5"/>
      <c r="M106" s="5"/>
      <c r="N106" s="7"/>
    </row>
    <row r="107" spans="1:17" ht="14.25">
      <c r="A107" s="5"/>
      <c r="B107" s="5"/>
      <c r="C107" s="5" t="s">
        <v>87</v>
      </c>
      <c r="D107" s="5"/>
      <c r="E107" s="5" t="s">
        <v>23</v>
      </c>
      <c r="F107" s="5"/>
      <c r="G107" s="5"/>
      <c r="H107" s="13" t="s">
        <v>112</v>
      </c>
      <c r="I107" s="5"/>
      <c r="J107" s="5"/>
      <c r="K107" s="5"/>
      <c r="L107" s="5"/>
      <c r="M107" s="5"/>
      <c r="N107" s="7"/>
    </row>
    <row r="108" spans="1:17" ht="15">
      <c r="A108" s="5"/>
      <c r="B108" s="5"/>
      <c r="C108" s="5"/>
      <c r="D108" s="5"/>
      <c r="E108" s="5" t="s">
        <v>89</v>
      </c>
      <c r="F108" s="5"/>
      <c r="G108" s="5"/>
      <c r="H108" s="13" t="s">
        <v>26</v>
      </c>
      <c r="I108" s="5"/>
      <c r="J108" s="5"/>
      <c r="K108" s="5"/>
      <c r="L108" s="5"/>
      <c r="M108" s="5"/>
      <c r="N108" s="7"/>
    </row>
    <row r="109" spans="1:17" ht="15">
      <c r="A109" s="5"/>
      <c r="B109" s="5"/>
      <c r="C109" s="5" t="s">
        <v>91</v>
      </c>
      <c r="D109" s="5"/>
      <c r="E109" s="5" t="s">
        <v>92</v>
      </c>
      <c r="F109" s="5"/>
      <c r="G109" s="5"/>
      <c r="H109" s="13"/>
      <c r="I109" s="5"/>
      <c r="J109" s="5"/>
      <c r="K109" s="5"/>
      <c r="L109" s="5"/>
      <c r="M109" s="5"/>
      <c r="N109" s="7"/>
    </row>
    <row r="110" spans="1:17" ht="14.25">
      <c r="A110" s="5"/>
      <c r="B110" s="5" t="s">
        <v>93</v>
      </c>
      <c r="C110" s="5"/>
      <c r="D110" s="5"/>
      <c r="E110" s="5"/>
      <c r="F110" s="5"/>
      <c r="G110" s="5"/>
      <c r="H110" s="38">
        <v>8.3099999999999993E-2</v>
      </c>
      <c r="I110" s="5"/>
      <c r="J110" s="5"/>
      <c r="K110" s="5"/>
      <c r="L110" s="5"/>
      <c r="M110" s="5"/>
      <c r="N110" s="7"/>
    </row>
    <row r="111" spans="1:17" ht="18">
      <c r="A111" s="5"/>
      <c r="B111" s="5"/>
      <c r="C111" s="41" t="s">
        <v>28</v>
      </c>
      <c r="D111" s="5"/>
      <c r="E111" s="5"/>
      <c r="F111" s="5"/>
      <c r="G111" s="5"/>
      <c r="H111" s="38"/>
      <c r="I111" s="5"/>
      <c r="J111" s="5"/>
      <c r="K111" s="5"/>
      <c r="L111" s="5"/>
      <c r="M111" s="5"/>
      <c r="N111" s="7"/>
    </row>
    <row r="112" spans="1:17" ht="16.5">
      <c r="A112" s="5"/>
      <c r="B112" s="5"/>
      <c r="C112" s="5" t="s">
        <v>85</v>
      </c>
      <c r="D112" s="5"/>
      <c r="E112" s="5"/>
      <c r="F112" s="5"/>
      <c r="G112" s="5"/>
      <c r="H112" s="5" t="s">
        <v>113</v>
      </c>
      <c r="I112" s="5"/>
      <c r="J112" s="5"/>
      <c r="K112" s="5"/>
      <c r="L112" s="5"/>
      <c r="M112" s="5"/>
      <c r="N112" s="7"/>
    </row>
    <row r="113" spans="1:14" ht="14.25">
      <c r="A113" s="5"/>
      <c r="B113" s="5"/>
      <c r="C113" s="5"/>
      <c r="D113" s="5"/>
      <c r="E113" s="5"/>
      <c r="F113" s="5"/>
      <c r="G113" s="39" t="s">
        <v>27</v>
      </c>
      <c r="H113" s="40">
        <f>SQRT(0.0831*0.0831+0.178*0.178+0.064*0.064+0.087*0.087)</f>
        <v>0.224175400077707</v>
      </c>
      <c r="I113" s="5"/>
      <c r="J113" s="5"/>
      <c r="K113" s="5"/>
      <c r="L113" s="5"/>
      <c r="M113" s="5"/>
      <c r="N113" s="7"/>
    </row>
    <row r="114" spans="1:14" ht="14.25">
      <c r="A114" s="5"/>
      <c r="B114" s="5"/>
      <c r="C114" s="5" t="s">
        <v>87</v>
      </c>
      <c r="D114" s="5"/>
      <c r="E114" s="5" t="s">
        <v>24</v>
      </c>
      <c r="F114" s="5"/>
      <c r="G114" s="5"/>
      <c r="H114" s="13" t="s">
        <v>29</v>
      </c>
      <c r="I114" s="5"/>
      <c r="J114" s="5"/>
      <c r="K114" s="5"/>
      <c r="L114" s="5"/>
      <c r="M114" s="5"/>
      <c r="N114" s="7"/>
    </row>
    <row r="115" spans="1:14" ht="15">
      <c r="A115" s="5"/>
      <c r="B115" s="5"/>
      <c r="C115" s="5"/>
      <c r="D115" s="5"/>
      <c r="E115" s="5" t="s">
        <v>89</v>
      </c>
      <c r="F115" s="5"/>
      <c r="G115" s="5"/>
      <c r="H115" s="13" t="s">
        <v>114</v>
      </c>
      <c r="I115" s="5"/>
      <c r="J115" s="5"/>
      <c r="K115" s="5"/>
      <c r="L115" s="5"/>
      <c r="M115" s="5"/>
      <c r="N115" s="7"/>
    </row>
    <row r="116" spans="1:14" ht="15">
      <c r="A116" s="5"/>
      <c r="B116" s="5"/>
      <c r="C116" s="5" t="s">
        <v>91</v>
      </c>
      <c r="D116" s="5"/>
      <c r="E116" s="5" t="s">
        <v>97</v>
      </c>
      <c r="F116" s="5"/>
      <c r="G116" s="5"/>
      <c r="H116" s="13"/>
      <c r="I116" s="5"/>
      <c r="J116" s="5"/>
      <c r="K116" s="5"/>
      <c r="L116" s="5"/>
      <c r="M116" s="5"/>
      <c r="N116" s="7"/>
    </row>
  </sheetData>
  <mergeCells count="3">
    <mergeCell ref="B24:D24"/>
    <mergeCell ref="E24:G24"/>
    <mergeCell ref="H24:J24"/>
  </mergeCells>
  <phoneticPr fontId="1"/>
  <pageMargins left="0.39370078740157483" right="0" top="0.19685039370078741" bottom="0" header="0.31496062992125984" footer="0.31496062992125984"/>
  <pageSetup paperSize="9" scale="80" orientation="landscape" horizontalDpi="4294967293" r:id="rId1"/>
  <rowBreaks count="2" manualBreakCount="2">
    <brk id="21" max="16" man="1"/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Naの例</vt:lpstr>
      <vt:lpstr>Naの例!Print_Area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桑克彦</dc:creator>
  <cp:lastModifiedBy>清水</cp:lastModifiedBy>
  <cp:lastPrinted>2023-07-13T06:42:38Z</cp:lastPrinted>
  <dcterms:created xsi:type="dcterms:W3CDTF">2023-04-21T05:32:05Z</dcterms:created>
  <dcterms:modified xsi:type="dcterms:W3CDTF">2023-07-13T06:49:18Z</dcterms:modified>
</cp:coreProperties>
</file>